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svrfile\保存\04弥栄支所\産業建設課\H31年度\09産業経済\08観光\07ふるさと体験村\09指定管理関係\05公募\05市長決裁\"/>
    </mc:Choice>
  </mc:AlternateContent>
  <bookViews>
    <workbookView xWindow="-15" yWindow="5970" windowWidth="19260" windowHeight="6015" tabRatio="561" firstSheet="1" activeTab="1"/>
  </bookViews>
  <sheets>
    <sheet name="【様式】収支想定" sheetId="54" state="hidden" r:id="rId1"/>
    <sheet name="様式第2号別紙　3列" sheetId="65" r:id="rId2"/>
    <sheet name="様式第3号_配布用" sheetId="56" r:id="rId3"/>
    <sheet name="様式第4号別紙" sheetId="59" r:id="rId4"/>
    <sheet name="様式第3号_HP用" sheetId="64" r:id="rId5"/>
    <sheet name="募集要項【別表1】" sheetId="52" state="hidden" r:id="rId6"/>
    <sheet name="宿泊想定" sheetId="44" state="hidden" r:id="rId7"/>
    <sheet name="人件費根拠" sheetId="49" state="hidden" r:id="rId8"/>
    <sheet name="【手持】宿泊減の影響" sheetId="50" state="hidden" r:id="rId9"/>
    <sheet name="【手持】勤務日数" sheetId="51" state="hidden" r:id="rId10"/>
  </sheets>
  <definedNames>
    <definedName name="_xlnm.Print_Area" localSheetId="9">【手持】勤務日数!$A$1:$AJ$238</definedName>
    <definedName name="_xlnm.Print_Area" localSheetId="8">【手持】宿泊減の影響!$A$20:$L$99</definedName>
    <definedName name="_xlnm.Print_Area" localSheetId="0">【様式】収支想定!$A$4:$I$43</definedName>
    <definedName name="_xlnm.Print_Area" localSheetId="5">募集要項【別表1】!$A$4:$I$50</definedName>
    <definedName name="_xlnm.Print_Area" localSheetId="1">'様式第2号別紙　3列'!$A$1:$AR$25</definedName>
    <definedName name="_xlnm.Print_Area" localSheetId="4">様式第3号_HP用!$A$1:$H$43</definedName>
    <definedName name="_xlnm.Print_Area" localSheetId="2">様式第3号_配布用!$A$1:$H$43</definedName>
    <definedName name="_xlnm.Print_Area" localSheetId="3">様式第4号別紙!$A$1:$G$24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59" l="1"/>
  <c r="F14" i="59"/>
  <c r="F15" i="59"/>
  <c r="F16" i="59"/>
  <c r="F17" i="59"/>
  <c r="F18" i="59"/>
  <c r="F19" i="59"/>
  <c r="F20" i="59"/>
  <c r="F13" i="59"/>
  <c r="F12" i="59"/>
  <c r="F10" i="59"/>
  <c r="F9" i="59"/>
  <c r="F8" i="59"/>
  <c r="G41" i="64"/>
  <c r="G40" i="64"/>
  <c r="G39" i="64"/>
  <c r="G38" i="64"/>
  <c r="G37" i="64"/>
  <c r="G36" i="64"/>
  <c r="G35" i="64"/>
  <c r="G34" i="64"/>
  <c r="G33" i="64"/>
  <c r="G32" i="64"/>
  <c r="G31" i="64"/>
  <c r="G30" i="64"/>
  <c r="G28" i="64"/>
  <c r="G26" i="64"/>
  <c r="G25" i="64"/>
  <c r="G24" i="64"/>
  <c r="G23" i="64"/>
  <c r="G20" i="64"/>
  <c r="G19" i="64"/>
  <c r="G13" i="64"/>
  <c r="G10" i="64"/>
  <c r="G12" i="64"/>
  <c r="G11" i="64"/>
  <c r="G9" i="64"/>
  <c r="G8" i="64"/>
  <c r="D41" i="64" l="1"/>
  <c r="D42" i="64" s="1"/>
  <c r="G29" i="64"/>
  <c r="G27" i="64"/>
  <c r="F27" i="64"/>
  <c r="E27" i="64"/>
  <c r="D27" i="64"/>
  <c r="G22" i="64"/>
  <c r="G21" i="64" s="1"/>
  <c r="F22" i="64"/>
  <c r="E22" i="64"/>
  <c r="D22" i="64"/>
  <c r="F21" i="64"/>
  <c r="E21" i="64"/>
  <c r="D21" i="64"/>
  <c r="G18" i="64"/>
  <c r="F18" i="64"/>
  <c r="E18" i="64"/>
  <c r="D18" i="64"/>
  <c r="G17" i="64"/>
  <c r="F17" i="64"/>
  <c r="F41" i="64" s="1"/>
  <c r="F42" i="64" s="1"/>
  <c r="E17" i="64"/>
  <c r="D17" i="64"/>
  <c r="F10" i="64"/>
  <c r="F13" i="64" s="1"/>
  <c r="E10" i="64"/>
  <c r="E13" i="64" s="1"/>
  <c r="D10" i="64"/>
  <c r="D13" i="64" s="1"/>
  <c r="E41" i="64" l="1"/>
  <c r="E42" i="64" s="1"/>
  <c r="G42" i="64"/>
  <c r="G29" i="56"/>
  <c r="D22" i="59" l="1"/>
  <c r="E22" i="59"/>
  <c r="F22" i="59"/>
  <c r="C22" i="59"/>
  <c r="D11" i="59"/>
  <c r="D23" i="59" s="1"/>
  <c r="E11" i="59"/>
  <c r="E23" i="59" s="1"/>
  <c r="F11" i="59"/>
  <c r="F23" i="59" s="1"/>
  <c r="C11" i="59"/>
  <c r="C23" i="59" s="1"/>
  <c r="D33" i="52" l="1"/>
  <c r="I38" i="52"/>
  <c r="I18" i="52" l="1"/>
  <c r="I17" i="52" s="1"/>
  <c r="I16" i="52" s="1"/>
  <c r="G17" i="52"/>
  <c r="F17" i="52"/>
  <c r="I7" i="52"/>
  <c r="I6" i="52"/>
  <c r="D19" i="52"/>
  <c r="D18" i="52"/>
  <c r="F19" i="52"/>
  <c r="F18" i="52"/>
  <c r="D10" i="52"/>
  <c r="D9" i="52"/>
  <c r="D8" i="52"/>
  <c r="F8" i="52"/>
  <c r="F10" i="52"/>
  <c r="F9" i="52"/>
  <c r="I19" i="52" l="1"/>
  <c r="I23" i="52"/>
  <c r="I9" i="52"/>
  <c r="I24" i="52" l="1"/>
  <c r="I41" i="52" l="1"/>
  <c r="I8" i="52" l="1"/>
  <c r="I10" i="52"/>
  <c r="I46" i="52"/>
  <c r="I45" i="52"/>
  <c r="I43" i="52"/>
  <c r="I36" i="52"/>
  <c r="I33" i="52"/>
  <c r="I32" i="52"/>
  <c r="I29" i="52"/>
  <c r="I27" i="52"/>
  <c r="I25" i="52"/>
  <c r="G16" i="52"/>
  <c r="G7" i="52"/>
  <c r="G6" i="52" s="1"/>
  <c r="D8" i="49" l="1"/>
  <c r="C8" i="49"/>
  <c r="B23" i="49"/>
  <c r="C23" i="49" s="1"/>
  <c r="E23" i="49" s="1"/>
  <c r="C17" i="49"/>
  <c r="E17" i="49" s="1"/>
  <c r="AG237" i="51"/>
  <c r="AF237" i="51"/>
  <c r="AE237" i="51"/>
  <c r="AD237" i="51"/>
  <c r="AC237" i="51"/>
  <c r="AB237" i="51"/>
  <c r="AA237" i="51"/>
  <c r="Z237" i="51"/>
  <c r="Y237" i="51"/>
  <c r="X237" i="51"/>
  <c r="W237" i="51"/>
  <c r="V237" i="51"/>
  <c r="U237" i="51"/>
  <c r="T237" i="51"/>
  <c r="S237" i="51"/>
  <c r="R237" i="51"/>
  <c r="Q237" i="51"/>
  <c r="P237" i="51"/>
  <c r="O237" i="51"/>
  <c r="N237" i="51"/>
  <c r="M237" i="51"/>
  <c r="L237" i="51"/>
  <c r="K237" i="51"/>
  <c r="J237" i="51"/>
  <c r="I237" i="51"/>
  <c r="H237" i="51"/>
  <c r="G237" i="51"/>
  <c r="F237" i="51"/>
  <c r="E237" i="51"/>
  <c r="D237" i="51"/>
  <c r="C237" i="51"/>
  <c r="AI236" i="51"/>
  <c r="AH236" i="51"/>
  <c r="AI235" i="51"/>
  <c r="AH235" i="51"/>
  <c r="AI234" i="51"/>
  <c r="AH234" i="51"/>
  <c r="AI233" i="51"/>
  <c r="AH233" i="51"/>
  <c r="AI232" i="51"/>
  <c r="AH232" i="51"/>
  <c r="AI231" i="51"/>
  <c r="AH231" i="51"/>
  <c r="AI230" i="51"/>
  <c r="AH230" i="51"/>
  <c r="AI229" i="51"/>
  <c r="AH229" i="51"/>
  <c r="AI228" i="51"/>
  <c r="AH228" i="51"/>
  <c r="AI227" i="51"/>
  <c r="AH227" i="51"/>
  <c r="AI226" i="51"/>
  <c r="AH226" i="51"/>
  <c r="AI225" i="51"/>
  <c r="AH225" i="51"/>
  <c r="AI224" i="51"/>
  <c r="AH224" i="51"/>
  <c r="AI223" i="51"/>
  <c r="AH223" i="51"/>
  <c r="AI222" i="51"/>
  <c r="AH222" i="51"/>
  <c r="AI221" i="51"/>
  <c r="AI237" i="51" s="1"/>
  <c r="AH221" i="51"/>
  <c r="AH237" i="51" s="1"/>
  <c r="AG216" i="51"/>
  <c r="AF216" i="51"/>
  <c r="AE216" i="51"/>
  <c r="AD216" i="51"/>
  <c r="AC216" i="51"/>
  <c r="AB216" i="51"/>
  <c r="AA216" i="51"/>
  <c r="Z216" i="51"/>
  <c r="Y216" i="51"/>
  <c r="X216" i="51"/>
  <c r="W216" i="51"/>
  <c r="V216" i="51"/>
  <c r="U216" i="51"/>
  <c r="T216" i="51"/>
  <c r="S216" i="51"/>
  <c r="R216" i="51"/>
  <c r="Q216" i="51"/>
  <c r="P216" i="51"/>
  <c r="O216" i="51"/>
  <c r="N216" i="51"/>
  <c r="M216" i="51"/>
  <c r="L216" i="51"/>
  <c r="K216" i="51"/>
  <c r="J216" i="51"/>
  <c r="I216" i="51"/>
  <c r="H216" i="51"/>
  <c r="G216" i="51"/>
  <c r="F216" i="51"/>
  <c r="E216" i="51"/>
  <c r="D216" i="51"/>
  <c r="C216" i="51"/>
  <c r="AI215" i="51"/>
  <c r="AH215" i="51"/>
  <c r="AI214" i="51"/>
  <c r="AH214" i="51"/>
  <c r="AI213" i="51"/>
  <c r="AH213" i="51"/>
  <c r="AI212" i="51"/>
  <c r="AH212" i="51"/>
  <c r="AI211" i="51"/>
  <c r="AH211" i="51"/>
  <c r="AI210" i="51"/>
  <c r="AH210" i="51"/>
  <c r="AI209" i="51"/>
  <c r="AI216" i="51" s="1"/>
  <c r="AH209" i="51"/>
  <c r="AH216" i="51" s="1"/>
  <c r="AG203" i="51"/>
  <c r="AF203" i="51"/>
  <c r="AE203" i="51"/>
  <c r="AD203" i="51"/>
  <c r="AC203" i="51"/>
  <c r="AB203" i="51"/>
  <c r="AA203" i="51"/>
  <c r="Z203" i="51"/>
  <c r="Y203" i="51"/>
  <c r="X203" i="51"/>
  <c r="W203" i="51"/>
  <c r="V203" i="51"/>
  <c r="U203" i="51"/>
  <c r="T203" i="51"/>
  <c r="S203" i="51"/>
  <c r="R203" i="51"/>
  <c r="Q203" i="51"/>
  <c r="P203" i="51"/>
  <c r="O203" i="51"/>
  <c r="N203" i="51"/>
  <c r="M203" i="51"/>
  <c r="L203" i="51"/>
  <c r="K203" i="51"/>
  <c r="J203" i="51"/>
  <c r="I203" i="51"/>
  <c r="H203" i="51"/>
  <c r="G203" i="51"/>
  <c r="F203" i="51"/>
  <c r="E203" i="51"/>
  <c r="D203" i="51"/>
  <c r="C203" i="51"/>
  <c r="AI202" i="51"/>
  <c r="AH202" i="51"/>
  <c r="AI201" i="51"/>
  <c r="AH201" i="51"/>
  <c r="AI200" i="51"/>
  <c r="AH200" i="51"/>
  <c r="AI199" i="51"/>
  <c r="AH199" i="51"/>
  <c r="AI198" i="51"/>
  <c r="AH198" i="51"/>
  <c r="AI197" i="51"/>
  <c r="AH197" i="51"/>
  <c r="AI196" i="51"/>
  <c r="AH196" i="51"/>
  <c r="AI195" i="51"/>
  <c r="AH195" i="51"/>
  <c r="AI194" i="51"/>
  <c r="AH194" i="51"/>
  <c r="AI193" i="51"/>
  <c r="AH193" i="51"/>
  <c r="AI192" i="51"/>
  <c r="AH192" i="51"/>
  <c r="AI191" i="51"/>
  <c r="AH191" i="51"/>
  <c r="AI190" i="51"/>
  <c r="AH190" i="51"/>
  <c r="AI189" i="51"/>
  <c r="AH189" i="51"/>
  <c r="AI188" i="51"/>
  <c r="AH188" i="51"/>
  <c r="AI187" i="51"/>
  <c r="AI203" i="51" s="1"/>
  <c r="AH187" i="51"/>
  <c r="AH203" i="51" s="1"/>
  <c r="AG182" i="51"/>
  <c r="AF182" i="51"/>
  <c r="AE182" i="51"/>
  <c r="AD182" i="51"/>
  <c r="AC182" i="51"/>
  <c r="AB182" i="51"/>
  <c r="AA182" i="51"/>
  <c r="Z182" i="51"/>
  <c r="Y182" i="51"/>
  <c r="X182" i="51"/>
  <c r="W182" i="51"/>
  <c r="V182" i="51"/>
  <c r="U182" i="51"/>
  <c r="T182" i="51"/>
  <c r="S182" i="51"/>
  <c r="R182" i="51"/>
  <c r="Q182" i="51"/>
  <c r="P182" i="51"/>
  <c r="O182" i="51"/>
  <c r="N182" i="51"/>
  <c r="M182" i="51"/>
  <c r="L182" i="51"/>
  <c r="K182" i="51"/>
  <c r="J182" i="51"/>
  <c r="I182" i="51"/>
  <c r="H182" i="51"/>
  <c r="G182" i="51"/>
  <c r="F182" i="51"/>
  <c r="E182" i="51"/>
  <c r="D182" i="51"/>
  <c r="C182" i="51"/>
  <c r="AI181" i="51"/>
  <c r="AH181" i="51"/>
  <c r="AI180" i="51"/>
  <c r="AH180" i="51"/>
  <c r="AI179" i="51"/>
  <c r="AH179" i="51"/>
  <c r="AI178" i="51"/>
  <c r="AH178" i="51"/>
  <c r="AI177" i="51"/>
  <c r="AH177" i="51"/>
  <c r="AI176" i="51"/>
  <c r="AH176" i="51"/>
  <c r="AI175" i="51"/>
  <c r="AI182" i="51" s="1"/>
  <c r="AH175" i="51"/>
  <c r="AH182" i="51" s="1"/>
  <c r="AG169" i="51"/>
  <c r="AF169" i="51"/>
  <c r="AE169" i="51"/>
  <c r="AD169" i="51"/>
  <c r="AC169" i="51"/>
  <c r="AB169" i="51"/>
  <c r="AA169" i="51"/>
  <c r="Z169" i="51"/>
  <c r="Y169" i="51"/>
  <c r="X169" i="51"/>
  <c r="W169" i="51"/>
  <c r="V169" i="51"/>
  <c r="U169" i="51"/>
  <c r="T169" i="51"/>
  <c r="S169" i="51"/>
  <c r="R169" i="51"/>
  <c r="Q169" i="51"/>
  <c r="P169" i="51"/>
  <c r="O169" i="51"/>
  <c r="N169" i="51"/>
  <c r="M169" i="51"/>
  <c r="L169" i="51"/>
  <c r="K169" i="51"/>
  <c r="J169" i="51"/>
  <c r="I169" i="51"/>
  <c r="H169" i="51"/>
  <c r="G169" i="51"/>
  <c r="F169" i="51"/>
  <c r="E169" i="51"/>
  <c r="D169" i="51"/>
  <c r="C169" i="51"/>
  <c r="AI168" i="51"/>
  <c r="AH168" i="51"/>
  <c r="AI167" i="51"/>
  <c r="AH167" i="51"/>
  <c r="AI166" i="51"/>
  <c r="AH166" i="51"/>
  <c r="AI165" i="51"/>
  <c r="AH165" i="51"/>
  <c r="AI164" i="51"/>
  <c r="AH164" i="51"/>
  <c r="AI163" i="51"/>
  <c r="AH163" i="51"/>
  <c r="AI162" i="51"/>
  <c r="AH162" i="51"/>
  <c r="AI161" i="51"/>
  <c r="AH161" i="51"/>
  <c r="AI160" i="51"/>
  <c r="AH160" i="51"/>
  <c r="AI159" i="51"/>
  <c r="AH159" i="51"/>
  <c r="AI158" i="51"/>
  <c r="AH158" i="51"/>
  <c r="AI157" i="51"/>
  <c r="AH157" i="51"/>
  <c r="AI156" i="51"/>
  <c r="AH156" i="51"/>
  <c r="AI155" i="51"/>
  <c r="AH155" i="51"/>
  <c r="AI154" i="51"/>
  <c r="AH154" i="51"/>
  <c r="AI153" i="51"/>
  <c r="AI169" i="51" s="1"/>
  <c r="AH153" i="51"/>
  <c r="AH169" i="51" s="1"/>
  <c r="AG148" i="51"/>
  <c r="AF148" i="51"/>
  <c r="AE148" i="51"/>
  <c r="AD148" i="51"/>
  <c r="AC148" i="51"/>
  <c r="AB148" i="51"/>
  <c r="AA148" i="51"/>
  <c r="Z148" i="51"/>
  <c r="Y148" i="51"/>
  <c r="X148" i="51"/>
  <c r="W148" i="51"/>
  <c r="V148" i="51"/>
  <c r="U148" i="51"/>
  <c r="T148" i="51"/>
  <c r="S148" i="51"/>
  <c r="R148" i="51"/>
  <c r="Q148" i="51"/>
  <c r="P148" i="51"/>
  <c r="O148" i="51"/>
  <c r="N148" i="51"/>
  <c r="M148" i="51"/>
  <c r="L148" i="51"/>
  <c r="K148" i="51"/>
  <c r="J148" i="51"/>
  <c r="I148" i="51"/>
  <c r="H148" i="51"/>
  <c r="G148" i="51"/>
  <c r="F148" i="51"/>
  <c r="E148" i="51"/>
  <c r="D148" i="51"/>
  <c r="C148" i="51"/>
  <c r="AI147" i="51"/>
  <c r="AH147" i="51"/>
  <c r="AI146" i="51"/>
  <c r="AH146" i="51"/>
  <c r="AI145" i="51"/>
  <c r="AH145" i="51"/>
  <c r="AI144" i="51"/>
  <c r="AH144" i="51"/>
  <c r="AI143" i="51"/>
  <c r="AH143" i="51"/>
  <c r="AI142" i="51"/>
  <c r="AH142" i="51"/>
  <c r="AI141" i="51"/>
  <c r="AI148" i="51" s="1"/>
  <c r="AH141" i="51"/>
  <c r="AH148" i="51" s="1"/>
  <c r="AG135" i="51"/>
  <c r="AF135" i="51"/>
  <c r="AE135" i="51"/>
  <c r="AD135" i="51"/>
  <c r="AC135" i="51"/>
  <c r="AB135" i="51"/>
  <c r="AA135" i="51"/>
  <c r="Z135" i="51"/>
  <c r="Y135" i="51"/>
  <c r="X135" i="51"/>
  <c r="W135" i="51"/>
  <c r="V135" i="51"/>
  <c r="U135" i="51"/>
  <c r="T135" i="51"/>
  <c r="S135" i="51"/>
  <c r="R135" i="51"/>
  <c r="Q135" i="51"/>
  <c r="P135" i="51"/>
  <c r="O135" i="51"/>
  <c r="N135" i="51"/>
  <c r="M135" i="51"/>
  <c r="L135" i="51"/>
  <c r="K135" i="51"/>
  <c r="J135" i="51"/>
  <c r="I135" i="51"/>
  <c r="H135" i="51"/>
  <c r="G135" i="51"/>
  <c r="F135" i="51"/>
  <c r="E135" i="51"/>
  <c r="D135" i="51"/>
  <c r="C135" i="51"/>
  <c r="AI134" i="51"/>
  <c r="AH134" i="51"/>
  <c r="AI133" i="51"/>
  <c r="AH133" i="51"/>
  <c r="AI132" i="51"/>
  <c r="AH132" i="51"/>
  <c r="AI131" i="51"/>
  <c r="AH131" i="51"/>
  <c r="AI130" i="51"/>
  <c r="AH130" i="51"/>
  <c r="AI129" i="51"/>
  <c r="AH129" i="51"/>
  <c r="AI128" i="51"/>
  <c r="AH128" i="51"/>
  <c r="AI127" i="51"/>
  <c r="AH127" i="51"/>
  <c r="AI126" i="51"/>
  <c r="AH126" i="51"/>
  <c r="AI125" i="51"/>
  <c r="AH125" i="51"/>
  <c r="AI124" i="51"/>
  <c r="AH124" i="51"/>
  <c r="AI123" i="51"/>
  <c r="AH123" i="51"/>
  <c r="AI122" i="51"/>
  <c r="AH122" i="51"/>
  <c r="AI121" i="51"/>
  <c r="AH121" i="51"/>
  <c r="AI120" i="51"/>
  <c r="AH120" i="51"/>
  <c r="AI119" i="51"/>
  <c r="AI135" i="51" s="1"/>
  <c r="AH119" i="51"/>
  <c r="AH135" i="51" s="1"/>
  <c r="AG114" i="51"/>
  <c r="AF114" i="51"/>
  <c r="AE114" i="51"/>
  <c r="AD114" i="51"/>
  <c r="AC114" i="51"/>
  <c r="AB114" i="51"/>
  <c r="AA114" i="51"/>
  <c r="Z114" i="51"/>
  <c r="Y114" i="51"/>
  <c r="X114" i="51"/>
  <c r="W114" i="51"/>
  <c r="V114" i="51"/>
  <c r="U114" i="51"/>
  <c r="T114" i="51"/>
  <c r="S114" i="51"/>
  <c r="R114" i="51"/>
  <c r="Q114" i="51"/>
  <c r="P114" i="51"/>
  <c r="O114" i="51"/>
  <c r="N114" i="51"/>
  <c r="M114" i="51"/>
  <c r="L114" i="51"/>
  <c r="K114" i="51"/>
  <c r="J114" i="51"/>
  <c r="I114" i="51"/>
  <c r="H114" i="51"/>
  <c r="G114" i="51"/>
  <c r="F114" i="51"/>
  <c r="E114" i="51"/>
  <c r="D114" i="51"/>
  <c r="C114" i="51"/>
  <c r="AI113" i="51"/>
  <c r="AH113" i="51"/>
  <c r="AI112" i="51"/>
  <c r="AH112" i="51"/>
  <c r="AI111" i="51"/>
  <c r="AH111" i="51"/>
  <c r="AI110" i="51"/>
  <c r="AH110" i="51"/>
  <c r="AI109" i="51"/>
  <c r="AH109" i="51"/>
  <c r="AI108" i="51"/>
  <c r="AH108" i="51"/>
  <c r="AI107" i="51"/>
  <c r="AI114" i="51" s="1"/>
  <c r="AH107" i="51"/>
  <c r="AH114" i="51" s="1"/>
  <c r="AG102" i="51"/>
  <c r="AF102" i="51"/>
  <c r="AE102" i="51"/>
  <c r="AD102" i="51"/>
  <c r="AC102" i="51"/>
  <c r="AB102" i="51"/>
  <c r="AA102" i="51"/>
  <c r="Z102" i="51"/>
  <c r="Y102" i="51"/>
  <c r="X102" i="51"/>
  <c r="W102" i="51"/>
  <c r="V102" i="51"/>
  <c r="U102" i="51"/>
  <c r="T102" i="51"/>
  <c r="S102" i="51"/>
  <c r="R102" i="51"/>
  <c r="Q102" i="51"/>
  <c r="P102" i="51"/>
  <c r="O102" i="51"/>
  <c r="N102" i="51"/>
  <c r="M102" i="51"/>
  <c r="L102" i="51"/>
  <c r="K102" i="51"/>
  <c r="J102" i="51"/>
  <c r="I102" i="51"/>
  <c r="H102" i="51"/>
  <c r="G102" i="51"/>
  <c r="F102" i="51"/>
  <c r="E102" i="51"/>
  <c r="D102" i="51"/>
  <c r="C102" i="51"/>
  <c r="AI101" i="51"/>
  <c r="AH101" i="51"/>
  <c r="AI100" i="51"/>
  <c r="AH100" i="51"/>
  <c r="AI99" i="51"/>
  <c r="AH99" i="51"/>
  <c r="AI98" i="51"/>
  <c r="AH98" i="51"/>
  <c r="AI97" i="51"/>
  <c r="AH97" i="51"/>
  <c r="AI96" i="51"/>
  <c r="AH96" i="51"/>
  <c r="AI95" i="51"/>
  <c r="AH95" i="51"/>
  <c r="AI94" i="51"/>
  <c r="AH94" i="51"/>
  <c r="AI93" i="51"/>
  <c r="AH93" i="51"/>
  <c r="AI92" i="51"/>
  <c r="AH92" i="51"/>
  <c r="AI91" i="51"/>
  <c r="AH91" i="51"/>
  <c r="AI90" i="51"/>
  <c r="AH90" i="51"/>
  <c r="AI89" i="51"/>
  <c r="AH89" i="51"/>
  <c r="AI88" i="51"/>
  <c r="AH88" i="51"/>
  <c r="AI87" i="51"/>
  <c r="AH87" i="51"/>
  <c r="AI86" i="51"/>
  <c r="AI102" i="51" s="1"/>
  <c r="AH86" i="51"/>
  <c r="AH102" i="51" s="1"/>
  <c r="AG81" i="51"/>
  <c r="AF81" i="51"/>
  <c r="AE81" i="51"/>
  <c r="AD81" i="51"/>
  <c r="AC81" i="51"/>
  <c r="AB81" i="51"/>
  <c r="AA81" i="51"/>
  <c r="Z81" i="51"/>
  <c r="Y81" i="51"/>
  <c r="X81" i="51"/>
  <c r="W81" i="51"/>
  <c r="V81" i="51"/>
  <c r="U81" i="51"/>
  <c r="T81" i="51"/>
  <c r="S81" i="51"/>
  <c r="R81" i="51"/>
  <c r="Q81" i="51"/>
  <c r="P81" i="51"/>
  <c r="O81" i="51"/>
  <c r="N81" i="51"/>
  <c r="M81" i="51"/>
  <c r="L81" i="51"/>
  <c r="K81" i="51"/>
  <c r="J81" i="51"/>
  <c r="I81" i="51"/>
  <c r="H81" i="51"/>
  <c r="G81" i="51"/>
  <c r="F81" i="51"/>
  <c r="E81" i="51"/>
  <c r="D81" i="51"/>
  <c r="C81" i="51"/>
  <c r="AI80" i="51"/>
  <c r="AH80" i="51"/>
  <c r="AI79" i="51"/>
  <c r="AH79" i="51"/>
  <c r="AI78" i="51"/>
  <c r="AH78" i="51"/>
  <c r="AI77" i="51"/>
  <c r="AH77" i="51"/>
  <c r="AI76" i="51"/>
  <c r="AH76" i="51"/>
  <c r="AI75" i="51"/>
  <c r="AH75" i="51"/>
  <c r="AI74" i="51"/>
  <c r="AI81" i="51" s="1"/>
  <c r="AH74" i="51"/>
  <c r="AH81" i="51" s="1"/>
  <c r="AG68" i="51"/>
  <c r="AF68" i="51"/>
  <c r="AE68" i="51"/>
  <c r="AD68" i="51"/>
  <c r="AC68" i="51"/>
  <c r="AB68" i="51"/>
  <c r="AA68" i="51"/>
  <c r="Z68" i="51"/>
  <c r="Y68" i="51"/>
  <c r="X68" i="51"/>
  <c r="W68" i="51"/>
  <c r="V68" i="51"/>
  <c r="U68" i="51"/>
  <c r="T68" i="51"/>
  <c r="S68" i="51"/>
  <c r="R68" i="51"/>
  <c r="Q68" i="51"/>
  <c r="P68" i="51"/>
  <c r="O68" i="51"/>
  <c r="N68" i="51"/>
  <c r="M68" i="51"/>
  <c r="L68" i="51"/>
  <c r="K68" i="51"/>
  <c r="J68" i="51"/>
  <c r="I68" i="51"/>
  <c r="H68" i="51"/>
  <c r="G68" i="51"/>
  <c r="F68" i="51"/>
  <c r="E68" i="51"/>
  <c r="D68" i="51"/>
  <c r="C68" i="51"/>
  <c r="AI67" i="51"/>
  <c r="AH67" i="51"/>
  <c r="AI66" i="51"/>
  <c r="AH66" i="51"/>
  <c r="AI65" i="51"/>
  <c r="AH65" i="51"/>
  <c r="AI64" i="51"/>
  <c r="AH64" i="51"/>
  <c r="AI63" i="51"/>
  <c r="AH63" i="51"/>
  <c r="AI62" i="51"/>
  <c r="AH62" i="51"/>
  <c r="AI61" i="51"/>
  <c r="AH61" i="51"/>
  <c r="AI60" i="51"/>
  <c r="AH60" i="51"/>
  <c r="AI59" i="51"/>
  <c r="AH59" i="51"/>
  <c r="AI58" i="51"/>
  <c r="AH58" i="51"/>
  <c r="AI57" i="51"/>
  <c r="AH57" i="51"/>
  <c r="AI56" i="51"/>
  <c r="AH56" i="51"/>
  <c r="AI55" i="51"/>
  <c r="AH55" i="51"/>
  <c r="AI54" i="51"/>
  <c r="AH54" i="51"/>
  <c r="AI53" i="51"/>
  <c r="AH53" i="51"/>
  <c r="AI52" i="51"/>
  <c r="AI68" i="51" s="1"/>
  <c r="AH52" i="51"/>
  <c r="AH68" i="51" s="1"/>
  <c r="AG47" i="51"/>
  <c r="AF47" i="51"/>
  <c r="AE47" i="51"/>
  <c r="AD47" i="51"/>
  <c r="AC47" i="51"/>
  <c r="AB47" i="51"/>
  <c r="AA47" i="51"/>
  <c r="Z47" i="51"/>
  <c r="Y47" i="51"/>
  <c r="X47" i="51"/>
  <c r="W47" i="51"/>
  <c r="V47" i="51"/>
  <c r="U47" i="51"/>
  <c r="T47" i="51"/>
  <c r="S47" i="51"/>
  <c r="R47" i="51"/>
  <c r="Q47" i="51"/>
  <c r="P47" i="51"/>
  <c r="O47" i="51"/>
  <c r="N47" i="51"/>
  <c r="M47" i="51"/>
  <c r="L47" i="51"/>
  <c r="K47" i="51"/>
  <c r="J47" i="51"/>
  <c r="I47" i="51"/>
  <c r="H47" i="51"/>
  <c r="G47" i="51"/>
  <c r="F47" i="51"/>
  <c r="E47" i="51"/>
  <c r="D47" i="51"/>
  <c r="C47" i="51"/>
  <c r="AI46" i="51"/>
  <c r="AH46" i="51"/>
  <c r="AI45" i="51"/>
  <c r="AH45" i="51"/>
  <c r="AI44" i="51"/>
  <c r="AH44" i="51"/>
  <c r="AI43" i="51"/>
  <c r="AH43" i="51"/>
  <c r="AI42" i="51"/>
  <c r="AH42" i="51"/>
  <c r="AI41" i="51"/>
  <c r="AH41" i="51"/>
  <c r="AI40" i="51"/>
  <c r="AI47" i="51" s="1"/>
  <c r="AH40" i="51"/>
  <c r="AG34" i="51"/>
  <c r="AF34" i="51"/>
  <c r="AE34" i="51"/>
  <c r="AD34" i="51"/>
  <c r="AC34" i="51"/>
  <c r="AB34" i="51"/>
  <c r="AA34" i="51"/>
  <c r="Z34" i="51"/>
  <c r="Y34" i="51"/>
  <c r="X34" i="51"/>
  <c r="W34" i="51"/>
  <c r="V34" i="51"/>
  <c r="U34" i="51"/>
  <c r="T34" i="51"/>
  <c r="S34" i="51"/>
  <c r="R34" i="51"/>
  <c r="Q34" i="51"/>
  <c r="P34" i="51"/>
  <c r="O34" i="51"/>
  <c r="N34" i="51"/>
  <c r="M34" i="51"/>
  <c r="L34" i="51"/>
  <c r="K34" i="51"/>
  <c r="J34" i="51"/>
  <c r="I34" i="51"/>
  <c r="H34" i="51"/>
  <c r="G34" i="51"/>
  <c r="F34" i="51"/>
  <c r="E34" i="51"/>
  <c r="D34" i="51"/>
  <c r="C34" i="51"/>
  <c r="AI33" i="51"/>
  <c r="AH33" i="51"/>
  <c r="AI32" i="51"/>
  <c r="AH32" i="51"/>
  <c r="AI31" i="51"/>
  <c r="AH31" i="51"/>
  <c r="AI30" i="51"/>
  <c r="AH30" i="51"/>
  <c r="AI29" i="51"/>
  <c r="AH29" i="51"/>
  <c r="AI28" i="51"/>
  <c r="AH28" i="51"/>
  <c r="AI27" i="51"/>
  <c r="AH27" i="51"/>
  <c r="AI26" i="51"/>
  <c r="AH26" i="51"/>
  <c r="AI25" i="51"/>
  <c r="AH25" i="51"/>
  <c r="AI24" i="51"/>
  <c r="AH24" i="51"/>
  <c r="AI23" i="51"/>
  <c r="AH23" i="51"/>
  <c r="AI22" i="51"/>
  <c r="AH22" i="51"/>
  <c r="AI21" i="51"/>
  <c r="AH21" i="51"/>
  <c r="AI20" i="51"/>
  <c r="AH20" i="51"/>
  <c r="AI19" i="51"/>
  <c r="AH19" i="51"/>
  <c r="AI18" i="51"/>
  <c r="AI34" i="51" s="1"/>
  <c r="AH18" i="51"/>
  <c r="AH34" i="51" s="1"/>
  <c r="AG13" i="51"/>
  <c r="AF13" i="51"/>
  <c r="AE13" i="51"/>
  <c r="AD13" i="51"/>
  <c r="AC13" i="51"/>
  <c r="AB13" i="51"/>
  <c r="AA13" i="51"/>
  <c r="Z13" i="51"/>
  <c r="Y13" i="51"/>
  <c r="X13" i="51"/>
  <c r="W13" i="51"/>
  <c r="V13" i="51"/>
  <c r="U13" i="51"/>
  <c r="T13" i="51"/>
  <c r="S13" i="51"/>
  <c r="R13" i="51"/>
  <c r="Q13" i="51"/>
  <c r="P13" i="51"/>
  <c r="O13" i="51"/>
  <c r="N13" i="51"/>
  <c r="M13" i="51"/>
  <c r="L13" i="51"/>
  <c r="K13" i="51"/>
  <c r="J13" i="51"/>
  <c r="I13" i="51"/>
  <c r="H13" i="51"/>
  <c r="G13" i="51"/>
  <c r="F13" i="51"/>
  <c r="E13" i="51"/>
  <c r="D13" i="51"/>
  <c r="C13" i="51"/>
  <c r="AI12" i="51"/>
  <c r="AH12" i="51"/>
  <c r="AI11" i="51"/>
  <c r="AH11" i="51"/>
  <c r="AI10" i="51"/>
  <c r="AH10" i="51"/>
  <c r="AI9" i="51"/>
  <c r="AH9" i="51"/>
  <c r="AI8" i="51"/>
  <c r="AH8" i="51"/>
  <c r="AI7" i="51"/>
  <c r="AH7" i="51"/>
  <c r="AI6" i="51"/>
  <c r="AI13" i="51" s="1"/>
  <c r="AH6" i="51"/>
  <c r="AH13" i="51" s="1"/>
  <c r="K93" i="50"/>
  <c r="I93" i="50"/>
  <c r="G93" i="50"/>
  <c r="E93" i="50"/>
  <c r="C93" i="50"/>
  <c r="K91" i="50"/>
  <c r="I91" i="50"/>
  <c r="G91" i="50"/>
  <c r="E91" i="50"/>
  <c r="C91" i="50"/>
  <c r="K88" i="50"/>
  <c r="I88" i="50"/>
  <c r="G88" i="50"/>
  <c r="E88" i="50"/>
  <c r="C88" i="50"/>
  <c r="K87" i="50"/>
  <c r="I87" i="50"/>
  <c r="G87" i="50"/>
  <c r="E87" i="50"/>
  <c r="C87" i="50"/>
  <c r="K85" i="50"/>
  <c r="I85" i="50"/>
  <c r="G85" i="50"/>
  <c r="E85" i="50"/>
  <c r="C85" i="50"/>
  <c r="K73" i="50"/>
  <c r="I73" i="50"/>
  <c r="G73" i="50"/>
  <c r="E73" i="50"/>
  <c r="C73" i="50"/>
  <c r="K71" i="50"/>
  <c r="I71" i="50"/>
  <c r="I76" i="50" s="1"/>
  <c r="G71" i="50"/>
  <c r="E71" i="50"/>
  <c r="E76" i="50" s="1"/>
  <c r="C71" i="50"/>
  <c r="K68" i="50"/>
  <c r="I68" i="50"/>
  <c r="G68" i="50"/>
  <c r="E68" i="50"/>
  <c r="C68" i="50"/>
  <c r="K67" i="50"/>
  <c r="I67" i="50"/>
  <c r="I63" i="50" s="1"/>
  <c r="I70" i="50" s="1"/>
  <c r="I77" i="50" s="1"/>
  <c r="G67" i="50"/>
  <c r="E67" i="50"/>
  <c r="E63" i="50" s="1"/>
  <c r="E70" i="50" s="1"/>
  <c r="E77" i="50" s="1"/>
  <c r="C67" i="50"/>
  <c r="K65" i="50"/>
  <c r="K63" i="50" s="1"/>
  <c r="K70" i="50" s="1"/>
  <c r="I65" i="50"/>
  <c r="G65" i="50"/>
  <c r="G63" i="50" s="1"/>
  <c r="G70" i="50" s="1"/>
  <c r="E65" i="50"/>
  <c r="C65" i="50"/>
  <c r="C63" i="50" s="1"/>
  <c r="C70" i="50" s="1"/>
  <c r="K53" i="50"/>
  <c r="I53" i="50"/>
  <c r="G53" i="50"/>
  <c r="E53" i="50"/>
  <c r="C53" i="50"/>
  <c r="K51" i="50"/>
  <c r="I51" i="50"/>
  <c r="G51" i="50"/>
  <c r="E51" i="50"/>
  <c r="C51" i="50"/>
  <c r="K48" i="50"/>
  <c r="I48" i="50"/>
  <c r="G48" i="50"/>
  <c r="E48" i="50"/>
  <c r="C48" i="50"/>
  <c r="K47" i="50"/>
  <c r="I47" i="50"/>
  <c r="G47" i="50"/>
  <c r="E47" i="50"/>
  <c r="C47" i="50"/>
  <c r="K45" i="50"/>
  <c r="I45" i="50"/>
  <c r="G45" i="50"/>
  <c r="E45" i="50"/>
  <c r="C45" i="50"/>
  <c r="K33" i="50"/>
  <c r="I33" i="50"/>
  <c r="G33" i="50"/>
  <c r="E33" i="50"/>
  <c r="C33" i="50"/>
  <c r="K31" i="50"/>
  <c r="I31" i="50"/>
  <c r="G31" i="50"/>
  <c r="E31" i="50"/>
  <c r="C31" i="50"/>
  <c r="K28" i="50"/>
  <c r="I28" i="50"/>
  <c r="G28" i="50"/>
  <c r="E28" i="50"/>
  <c r="C28" i="50"/>
  <c r="K27" i="50"/>
  <c r="I27" i="50"/>
  <c r="I23" i="50" s="1"/>
  <c r="I30" i="50" s="1"/>
  <c r="G27" i="50"/>
  <c r="E27" i="50"/>
  <c r="C27" i="50"/>
  <c r="K25" i="50"/>
  <c r="I25" i="50"/>
  <c r="G25" i="50"/>
  <c r="E25" i="50"/>
  <c r="C25" i="50"/>
  <c r="K13" i="50"/>
  <c r="I13" i="50"/>
  <c r="G13" i="50"/>
  <c r="E13" i="50"/>
  <c r="C13" i="50"/>
  <c r="K11" i="50"/>
  <c r="I11" i="50"/>
  <c r="G11" i="50"/>
  <c r="E11" i="50"/>
  <c r="C11" i="50"/>
  <c r="K8" i="50"/>
  <c r="I8" i="50"/>
  <c r="G8" i="50"/>
  <c r="E8" i="50"/>
  <c r="C8" i="50"/>
  <c r="K7" i="50"/>
  <c r="I7" i="50"/>
  <c r="G7" i="50"/>
  <c r="E7" i="50"/>
  <c r="C7" i="50"/>
  <c r="K5" i="50"/>
  <c r="I5" i="50"/>
  <c r="G5" i="50"/>
  <c r="E5" i="50"/>
  <c r="C5" i="50"/>
  <c r="C3" i="50" l="1"/>
  <c r="C10" i="50" s="1"/>
  <c r="G3" i="50"/>
  <c r="G10" i="50" s="1"/>
  <c r="K3" i="50"/>
  <c r="K10" i="50" s="1"/>
  <c r="E3" i="50"/>
  <c r="E10" i="50" s="1"/>
  <c r="I3" i="50"/>
  <c r="I10" i="50" s="1"/>
  <c r="E16" i="50"/>
  <c r="I16" i="50"/>
  <c r="G43" i="50"/>
  <c r="G50" i="50" s="1"/>
  <c r="I83" i="50"/>
  <c r="I90" i="50" s="1"/>
  <c r="E23" i="50"/>
  <c r="E30" i="50" s="1"/>
  <c r="E83" i="50"/>
  <c r="E90" i="50" s="1"/>
  <c r="AH47" i="51"/>
  <c r="F23" i="49"/>
  <c r="G23" i="49" s="1"/>
  <c r="C23" i="50"/>
  <c r="C30" i="50" s="1"/>
  <c r="G23" i="50"/>
  <c r="G30" i="50" s="1"/>
  <c r="K23" i="50"/>
  <c r="K30" i="50" s="1"/>
  <c r="E36" i="50"/>
  <c r="E37" i="50" s="1"/>
  <c r="I36" i="50"/>
  <c r="I37" i="50" s="1"/>
  <c r="C43" i="50"/>
  <c r="C50" i="50" s="1"/>
  <c r="K43" i="50"/>
  <c r="K50" i="50" s="1"/>
  <c r="E56" i="50"/>
  <c r="I56" i="50"/>
  <c r="C83" i="50"/>
  <c r="C90" i="50" s="1"/>
  <c r="G83" i="50"/>
  <c r="G90" i="50" s="1"/>
  <c r="K83" i="50"/>
  <c r="K90" i="50" s="1"/>
  <c r="E96" i="50"/>
  <c r="E97" i="50" s="1"/>
  <c r="I96" i="50"/>
  <c r="I97" i="50" s="1"/>
  <c r="E8" i="49"/>
  <c r="F8" i="49" s="1"/>
  <c r="G8" i="49" s="1"/>
  <c r="F17" i="49"/>
  <c r="G17" i="49" s="1"/>
  <c r="C16" i="50"/>
  <c r="C17" i="50" s="1"/>
  <c r="G16" i="50"/>
  <c r="G17" i="50" s="1"/>
  <c r="K16" i="50"/>
  <c r="K17" i="50" s="1"/>
  <c r="C36" i="50"/>
  <c r="C37" i="50" s="1"/>
  <c r="G36" i="50"/>
  <c r="G37" i="50" s="1"/>
  <c r="K36" i="50"/>
  <c r="K37" i="50" s="1"/>
  <c r="E43" i="50"/>
  <c r="E50" i="50" s="1"/>
  <c r="E57" i="50" s="1"/>
  <c r="I43" i="50"/>
  <c r="I50" i="50" s="1"/>
  <c r="I57" i="50" s="1"/>
  <c r="C56" i="50"/>
  <c r="C57" i="50" s="1"/>
  <c r="G56" i="50"/>
  <c r="K56" i="50"/>
  <c r="K57" i="50" s="1"/>
  <c r="C76" i="50"/>
  <c r="C77" i="50" s="1"/>
  <c r="G76" i="50"/>
  <c r="G77" i="50" s="1"/>
  <c r="K76" i="50"/>
  <c r="K77" i="50" s="1"/>
  <c r="C96" i="50"/>
  <c r="C97" i="50" s="1"/>
  <c r="G96" i="50"/>
  <c r="G97" i="50" s="1"/>
  <c r="K96" i="50"/>
  <c r="K97" i="50" s="1"/>
  <c r="G57" i="50"/>
  <c r="E17" i="50" l="1"/>
  <c r="I17" i="50"/>
  <c r="C10" i="44"/>
  <c r="B10" i="44"/>
  <c r="F32" i="52"/>
  <c r="G40" i="52"/>
  <c r="F40" i="52"/>
  <c r="F41" i="52"/>
  <c r="I40" i="52" l="1"/>
  <c r="G43" i="52"/>
  <c r="F43" i="52"/>
  <c r="G42" i="52"/>
  <c r="F42" i="52"/>
  <c r="G41" i="52"/>
  <c r="G39" i="52"/>
  <c r="F39" i="52"/>
  <c r="I39" i="52" l="1"/>
  <c r="I42" i="52"/>
  <c r="F36" i="52"/>
  <c r="G34" i="52"/>
  <c r="G31" i="52"/>
  <c r="D27" i="52"/>
  <c r="F27" i="52" s="1"/>
  <c r="F33" i="52" l="1"/>
  <c r="F38" i="52"/>
  <c r="F37" i="52"/>
  <c r="I37" i="52" s="1"/>
  <c r="D46" i="52"/>
  <c r="F46" i="52"/>
  <c r="D39" i="52"/>
  <c r="F30" i="52"/>
  <c r="I30" i="52" s="1"/>
  <c r="I31" i="52"/>
  <c r="G26" i="52"/>
  <c r="I34" i="52"/>
  <c r="F35" i="52"/>
  <c r="I35" i="52" s="1"/>
  <c r="F44" i="52"/>
  <c r="I44" i="52" s="1"/>
  <c r="D42" i="52"/>
  <c r="F22" i="52"/>
  <c r="F11" i="52" s="1"/>
  <c r="D36" i="52"/>
  <c r="D28" i="52" l="1"/>
  <c r="F28" i="52" s="1"/>
  <c r="D30" i="52"/>
  <c r="D35" i="52"/>
  <c r="D44" i="52"/>
  <c r="G22" i="52"/>
  <c r="G11" i="52" s="1"/>
  <c r="I11" i="52" s="1"/>
  <c r="I12" i="52" s="1"/>
  <c r="G21" i="52" l="1"/>
  <c r="G20" i="52" s="1"/>
  <c r="G47" i="52" s="1"/>
  <c r="I28" i="52"/>
  <c r="I26" i="52" s="1"/>
  <c r="I22" i="52"/>
  <c r="I21" i="52" s="1"/>
  <c r="D22" i="52"/>
  <c r="D11" i="52" l="1"/>
  <c r="I20" i="52"/>
  <c r="I47" i="52" s="1"/>
  <c r="B11" i="44"/>
  <c r="G23" i="44" l="1"/>
  <c r="D25" i="52" l="1"/>
  <c r="F25" i="52"/>
  <c r="E10" i="44"/>
  <c r="E26" i="44"/>
  <c r="F26" i="44" l="1"/>
  <c r="D26" i="44"/>
  <c r="C26" i="44"/>
  <c r="B26" i="44"/>
  <c r="D11" i="44"/>
  <c r="C11" i="44"/>
  <c r="F11" i="44"/>
  <c r="E11" i="44"/>
  <c r="G24" i="44"/>
  <c r="G22" i="44"/>
  <c r="G21" i="44"/>
  <c r="G9" i="44"/>
  <c r="G8" i="44"/>
  <c r="G7" i="44"/>
  <c r="G6" i="44"/>
  <c r="E25" i="44"/>
  <c r="D25" i="44"/>
  <c r="C25" i="44"/>
  <c r="B25" i="44"/>
  <c r="D10" i="44"/>
  <c r="G10" i="44" s="1"/>
  <c r="G11" i="44" l="1"/>
  <c r="G25" i="44"/>
  <c r="G26" i="44"/>
  <c r="F23" i="52" l="1"/>
  <c r="D24" i="52"/>
  <c r="F24" i="52"/>
  <c r="D23" i="52"/>
  <c r="D21" i="52" s="1"/>
  <c r="F21" i="52" l="1"/>
  <c r="D45" i="52"/>
  <c r="F45" i="52"/>
  <c r="D7" i="52" l="1"/>
  <c r="D6" i="52" s="1"/>
  <c r="D12" i="52" s="1"/>
  <c r="F7" i="52"/>
  <c r="F6" i="52" s="1"/>
  <c r="D29" i="52"/>
  <c r="F29" i="52" l="1"/>
  <c r="F26" i="52" s="1"/>
  <c r="D26" i="52"/>
  <c r="D20" i="52" s="1"/>
  <c r="F20" i="52" l="1"/>
  <c r="G12" i="52"/>
  <c r="G48" i="52" s="1"/>
  <c r="D17" i="52"/>
  <c r="D16" i="52" s="1"/>
  <c r="D47" i="52" s="1"/>
  <c r="D48" i="52" s="1"/>
  <c r="F12" i="52"/>
  <c r="F16" i="52" l="1"/>
  <c r="F47" i="52" s="1"/>
  <c r="F48" i="52" s="1"/>
  <c r="I48" i="52"/>
</calcChain>
</file>

<file path=xl/sharedStrings.xml><?xml version="1.0" encoding="utf-8"?>
<sst xmlns="http://schemas.openxmlformats.org/spreadsheetml/2006/main" count="1251" uniqueCount="309">
  <si>
    <t>大科目</t>
    <rPh sb="0" eb="1">
      <t>ダイ</t>
    </rPh>
    <rPh sb="1" eb="3">
      <t>カモク</t>
    </rPh>
    <phoneticPr fontId="4"/>
  </si>
  <si>
    <t>中科目</t>
    <rPh sb="0" eb="1">
      <t>チュウ</t>
    </rPh>
    <rPh sb="1" eb="3">
      <t>カモク</t>
    </rPh>
    <phoneticPr fontId="4"/>
  </si>
  <si>
    <t>小科目</t>
    <rPh sb="0" eb="1">
      <t>ショウ</t>
    </rPh>
    <rPh sb="1" eb="3">
      <t>カモク</t>
    </rPh>
    <phoneticPr fontId="4"/>
  </si>
  <si>
    <t>事業収入</t>
    <rPh sb="0" eb="2">
      <t>ジギョウ</t>
    </rPh>
    <rPh sb="2" eb="4">
      <t>シュウニュウ</t>
    </rPh>
    <phoneticPr fontId="4"/>
  </si>
  <si>
    <t>人件費</t>
    <rPh sb="0" eb="3">
      <t>ジンケンヒ</t>
    </rPh>
    <phoneticPr fontId="4"/>
  </si>
  <si>
    <t>事務費</t>
    <rPh sb="0" eb="3">
      <t>ジムヒ</t>
    </rPh>
    <phoneticPr fontId="4"/>
  </si>
  <si>
    <t xml:space="preserve">  １  燃料費</t>
    <rPh sb="5" eb="8">
      <t>ネンリョウヒ</t>
    </rPh>
    <phoneticPr fontId="4"/>
  </si>
  <si>
    <t xml:space="preserve">  2　修繕費</t>
    <rPh sb="4" eb="7">
      <t>シュウゼンヒ</t>
    </rPh>
    <phoneticPr fontId="4"/>
  </si>
  <si>
    <t xml:space="preserve">  3　租税公課</t>
    <rPh sb="4" eb="6">
      <t>ソゼイ</t>
    </rPh>
    <rPh sb="6" eb="8">
      <t>コウカ</t>
    </rPh>
    <phoneticPr fontId="4"/>
  </si>
  <si>
    <t xml:space="preserve">  4　委託料</t>
    <rPh sb="4" eb="7">
      <t>イタクリョウ</t>
    </rPh>
    <phoneticPr fontId="4"/>
  </si>
  <si>
    <t xml:space="preserve">  5　広告宣伝費</t>
    <rPh sb="4" eb="6">
      <t>コウコク</t>
    </rPh>
    <rPh sb="6" eb="9">
      <t>センデンヒ</t>
    </rPh>
    <phoneticPr fontId="4"/>
  </si>
  <si>
    <t>収支差額</t>
    <rPh sb="0" eb="2">
      <t>シュウシ</t>
    </rPh>
    <rPh sb="2" eb="4">
      <t>サガク</t>
    </rPh>
    <phoneticPr fontId="4"/>
  </si>
  <si>
    <t>人</t>
    <rPh sb="0" eb="1">
      <t>ヒト</t>
    </rPh>
    <phoneticPr fontId="2"/>
  </si>
  <si>
    <t>月</t>
  </si>
  <si>
    <t>【合計】</t>
    <rPh sb="1" eb="3">
      <t>ゴウケイ</t>
    </rPh>
    <phoneticPr fontId="2"/>
  </si>
  <si>
    <t>GW</t>
    <phoneticPr fontId="2"/>
  </si>
  <si>
    <t>夏休</t>
    <rPh sb="0" eb="2">
      <t>ナツヤス</t>
    </rPh>
    <phoneticPr fontId="2"/>
  </si>
  <si>
    <t>祝休日</t>
    <rPh sb="0" eb="1">
      <t>シュク</t>
    </rPh>
    <rPh sb="1" eb="3">
      <t>キュウジツ</t>
    </rPh>
    <phoneticPr fontId="2"/>
  </si>
  <si>
    <t>平日</t>
    <rPh sb="0" eb="2">
      <t>ヘイジツ</t>
    </rPh>
    <phoneticPr fontId="2"/>
  </si>
  <si>
    <t>泊日数</t>
    <rPh sb="0" eb="1">
      <t>ハク</t>
    </rPh>
    <rPh sb="1" eb="3">
      <t>ニッスウ</t>
    </rPh>
    <phoneticPr fontId="2"/>
  </si>
  <si>
    <t>泊人数/棟</t>
    <rPh sb="0" eb="1">
      <t>ハク</t>
    </rPh>
    <rPh sb="1" eb="2">
      <t>ヒト</t>
    </rPh>
    <rPh sb="2" eb="3">
      <t>スウ</t>
    </rPh>
    <rPh sb="4" eb="5">
      <t>トウ</t>
    </rPh>
    <phoneticPr fontId="2"/>
  </si>
  <si>
    <t>泊棟数</t>
    <rPh sb="0" eb="1">
      <t>ハク</t>
    </rPh>
    <rPh sb="1" eb="3">
      <t>トウスウ</t>
    </rPh>
    <phoneticPr fontId="2"/>
  </si>
  <si>
    <t>【宿泊者数】</t>
    <rPh sb="1" eb="3">
      <t>シュクハク</t>
    </rPh>
    <rPh sb="3" eb="4">
      <t>シャ</t>
    </rPh>
    <rPh sb="4" eb="5">
      <t>スウ</t>
    </rPh>
    <phoneticPr fontId="2"/>
  </si>
  <si>
    <t>（対象日数）</t>
    <rPh sb="1" eb="3">
      <t>タイショウ</t>
    </rPh>
    <rPh sb="3" eb="5">
      <t>ニッスウ</t>
    </rPh>
    <phoneticPr fontId="2"/>
  </si>
  <si>
    <t>【想定条件】</t>
    <rPh sb="1" eb="3">
      <t>ソウテイ</t>
    </rPh>
    <rPh sb="3" eb="5">
      <t>ジョウケン</t>
    </rPh>
    <phoneticPr fontId="2"/>
  </si>
  <si>
    <t>・営業は、4月20日～10月31日のみで入込客数を想定。</t>
    <rPh sb="1" eb="3">
      <t>エイギョウ</t>
    </rPh>
    <rPh sb="20" eb="24">
      <t>イリコミキャクスウ</t>
    </rPh>
    <rPh sb="25" eb="27">
      <t>ソウテイ</t>
    </rPh>
    <phoneticPr fontId="2"/>
  </si>
  <si>
    <t>　　（対象月：5.6.7.9.10月）</t>
    <rPh sb="3" eb="5">
      <t>タイショウ</t>
    </rPh>
    <rPh sb="5" eb="6">
      <t>ツキ</t>
    </rPh>
    <rPh sb="17" eb="18">
      <t>ガツ</t>
    </rPh>
    <phoneticPr fontId="2"/>
  </si>
  <si>
    <t>　　（対象：5.6.7.9.10月）</t>
    <rPh sb="3" eb="5">
      <t>タイショウ</t>
    </rPh>
    <rPh sb="16" eb="17">
      <t>ガツ</t>
    </rPh>
    <phoneticPr fontId="2"/>
  </si>
  <si>
    <t>〇ログハウス（5棟：8名×2＋6名×3）</t>
    <rPh sb="8" eb="9">
      <t>トウ</t>
    </rPh>
    <rPh sb="11" eb="12">
      <t>メイ</t>
    </rPh>
    <rPh sb="16" eb="17">
      <t>メイ</t>
    </rPh>
    <phoneticPr fontId="2"/>
  </si>
  <si>
    <t xml:space="preserve">  6　通信運搬費</t>
    <rPh sb="4" eb="6">
      <t>ツウシン</t>
    </rPh>
    <rPh sb="6" eb="8">
      <t>ウンパン</t>
    </rPh>
    <rPh sb="8" eb="9">
      <t>ヒ</t>
    </rPh>
    <phoneticPr fontId="4"/>
  </si>
  <si>
    <t xml:space="preserve">  7  消耗什器備品費</t>
    <rPh sb="5" eb="7">
      <t>ショウモウ</t>
    </rPh>
    <rPh sb="7" eb="9">
      <t>ジュウキ</t>
    </rPh>
    <rPh sb="9" eb="11">
      <t>ビヒン</t>
    </rPh>
    <rPh sb="11" eb="12">
      <t>ヒ</t>
    </rPh>
    <phoneticPr fontId="4"/>
  </si>
  <si>
    <t xml:space="preserve">  8  消耗品費</t>
    <rPh sb="5" eb="7">
      <t>ショウモウ</t>
    </rPh>
    <rPh sb="7" eb="8">
      <t>ヒン</t>
    </rPh>
    <rPh sb="8" eb="9">
      <t>ヒ</t>
    </rPh>
    <phoneticPr fontId="4"/>
  </si>
  <si>
    <t xml:space="preserve"> 10  電気料金</t>
    <rPh sb="5" eb="7">
      <t>デンキ</t>
    </rPh>
    <rPh sb="7" eb="9">
      <t>リョウキン</t>
    </rPh>
    <phoneticPr fontId="4"/>
  </si>
  <si>
    <t xml:space="preserve"> 11   ガス料金</t>
    <rPh sb="8" eb="10">
      <t>リョウキン</t>
    </rPh>
    <phoneticPr fontId="4"/>
  </si>
  <si>
    <t xml:space="preserve"> 13  清掃費（ｸﾘｰﾆﾝｸﾞ代）</t>
    <rPh sb="5" eb="7">
      <t>セイソウ</t>
    </rPh>
    <rPh sb="7" eb="8">
      <t>ヒ</t>
    </rPh>
    <rPh sb="16" eb="17">
      <t>ダイ</t>
    </rPh>
    <phoneticPr fontId="4"/>
  </si>
  <si>
    <t>【稼働棟数】</t>
    <rPh sb="1" eb="3">
      <t>カドウ</t>
    </rPh>
    <rPh sb="3" eb="4">
      <t>トウ</t>
    </rPh>
    <rPh sb="4" eb="5">
      <t>スウ</t>
    </rPh>
    <phoneticPr fontId="2"/>
  </si>
  <si>
    <t>休館日</t>
    <rPh sb="0" eb="3">
      <t>キュウカンビ</t>
    </rPh>
    <phoneticPr fontId="2"/>
  </si>
  <si>
    <t xml:space="preserve">  9   借上料・テレビ等視聴料</t>
    <rPh sb="6" eb="7">
      <t>シャク</t>
    </rPh>
    <rPh sb="7" eb="8">
      <t>ジョウ</t>
    </rPh>
    <rPh sb="8" eb="9">
      <t>リョウ</t>
    </rPh>
    <rPh sb="13" eb="14">
      <t>トウ</t>
    </rPh>
    <rPh sb="14" eb="16">
      <t>シチョウ</t>
    </rPh>
    <rPh sb="16" eb="17">
      <t>リョウ</t>
    </rPh>
    <phoneticPr fontId="4"/>
  </si>
  <si>
    <t xml:space="preserve"> 12 メンテナンス・保守料</t>
    <rPh sb="11" eb="13">
      <t>ホシュ</t>
    </rPh>
    <rPh sb="13" eb="14">
      <t>リョウ</t>
    </rPh>
    <phoneticPr fontId="4"/>
  </si>
  <si>
    <t xml:space="preserve"> 14  印刷製本費</t>
    <rPh sb="5" eb="7">
      <t>インサツ</t>
    </rPh>
    <rPh sb="7" eb="9">
      <t>セイホン</t>
    </rPh>
    <rPh sb="9" eb="10">
      <t>ヒ</t>
    </rPh>
    <phoneticPr fontId="4"/>
  </si>
  <si>
    <t>棟</t>
    <rPh sb="0" eb="1">
      <t>トウ</t>
    </rPh>
    <phoneticPr fontId="2"/>
  </si>
  <si>
    <t>営業：春夏</t>
    <rPh sb="0" eb="2">
      <t>エイギョウ</t>
    </rPh>
    <rPh sb="3" eb="5">
      <t>ハルナツ</t>
    </rPh>
    <phoneticPr fontId="2"/>
  </si>
  <si>
    <t>公益事業</t>
    <rPh sb="0" eb="2">
      <t>コウエキ</t>
    </rPh>
    <rPh sb="2" eb="4">
      <t>ジギョウ</t>
    </rPh>
    <phoneticPr fontId="2"/>
  </si>
  <si>
    <t>●</t>
  </si>
  <si>
    <t>●</t>
    <phoneticPr fontId="2"/>
  </si>
  <si>
    <t>－</t>
  </si>
  <si>
    <t>－</t>
    <phoneticPr fontId="2"/>
  </si>
  <si>
    <t>事業費支出</t>
    <rPh sb="0" eb="3">
      <t>ジギョウヒ</t>
    </rPh>
    <rPh sb="3" eb="5">
      <t>シシュツ</t>
    </rPh>
    <phoneticPr fontId="4"/>
  </si>
  <si>
    <t>管理費支出</t>
    <rPh sb="0" eb="3">
      <t>カンリヒ</t>
    </rPh>
    <rPh sb="3" eb="5">
      <t>シシュツ</t>
    </rPh>
    <phoneticPr fontId="4"/>
  </si>
  <si>
    <t>事業外収入</t>
    <rPh sb="0" eb="2">
      <t>ジギョウ</t>
    </rPh>
    <rPh sb="2" eb="3">
      <t>ガイ</t>
    </rPh>
    <rPh sb="3" eb="5">
      <t>シュウニュウ</t>
    </rPh>
    <phoneticPr fontId="2"/>
  </si>
  <si>
    <t>　・GW（4月26日～5月6日）は、2棟に平均10名が延べ6日の宿泊をする想定。</t>
    <rPh sb="6" eb="7">
      <t>ガツ</t>
    </rPh>
    <rPh sb="9" eb="10">
      <t>ニチ</t>
    </rPh>
    <rPh sb="12" eb="13">
      <t>ガツ</t>
    </rPh>
    <rPh sb="14" eb="15">
      <t>ニチ</t>
    </rPh>
    <rPh sb="21" eb="23">
      <t>ヘイキン</t>
    </rPh>
    <rPh sb="25" eb="26">
      <t>メイ</t>
    </rPh>
    <rPh sb="27" eb="28">
      <t>ノ</t>
    </rPh>
    <rPh sb="32" eb="34">
      <t>シュクハク</t>
    </rPh>
    <rPh sb="37" eb="39">
      <t>ソウテイ</t>
    </rPh>
    <phoneticPr fontId="2"/>
  </si>
  <si>
    <t>　・夏休（7月20日～8月31日）は、2棟に平均10名が延べ20日の宿泊をする想定。</t>
    <rPh sb="2" eb="4">
      <t>ナツヤス</t>
    </rPh>
    <rPh sb="6" eb="7">
      <t>ガツ</t>
    </rPh>
    <rPh sb="9" eb="10">
      <t>ニチ</t>
    </rPh>
    <rPh sb="12" eb="13">
      <t>ガツ</t>
    </rPh>
    <rPh sb="15" eb="16">
      <t>ニチ</t>
    </rPh>
    <rPh sb="20" eb="21">
      <t>トウ</t>
    </rPh>
    <rPh sb="22" eb="24">
      <t>ヘイキン</t>
    </rPh>
    <rPh sb="26" eb="27">
      <t>メイ</t>
    </rPh>
    <rPh sb="28" eb="29">
      <t>ノ</t>
    </rPh>
    <rPh sb="34" eb="36">
      <t>シュクハク</t>
    </rPh>
    <rPh sb="39" eb="41">
      <t>ソウテイ</t>
    </rPh>
    <phoneticPr fontId="2"/>
  </si>
  <si>
    <t>　・GW・夏休を除く祝休日は、1棟に平均10名が延べ11日の宿泊をする想定。</t>
    <rPh sb="5" eb="6">
      <t>ナツ</t>
    </rPh>
    <rPh sb="6" eb="7">
      <t>ヤス</t>
    </rPh>
    <rPh sb="8" eb="9">
      <t>ノゾ</t>
    </rPh>
    <rPh sb="10" eb="11">
      <t>シュク</t>
    </rPh>
    <rPh sb="11" eb="13">
      <t>キュウジツ</t>
    </rPh>
    <rPh sb="16" eb="17">
      <t>トウ</t>
    </rPh>
    <rPh sb="18" eb="20">
      <t>ヘイキン</t>
    </rPh>
    <rPh sb="22" eb="23">
      <t>メイ</t>
    </rPh>
    <rPh sb="24" eb="25">
      <t>ノ</t>
    </rPh>
    <rPh sb="30" eb="32">
      <t>シュクハク</t>
    </rPh>
    <rPh sb="35" eb="37">
      <t>ソウテイ</t>
    </rPh>
    <phoneticPr fontId="2"/>
  </si>
  <si>
    <t>　・GW（4月26日～5月6日）は、3棟に平均5名が延べ8日の宿泊をする想定。</t>
    <rPh sb="6" eb="7">
      <t>ガツ</t>
    </rPh>
    <rPh sb="9" eb="10">
      <t>ニチ</t>
    </rPh>
    <rPh sb="12" eb="13">
      <t>ガツ</t>
    </rPh>
    <rPh sb="14" eb="15">
      <t>ニチ</t>
    </rPh>
    <rPh sb="19" eb="20">
      <t>トウ</t>
    </rPh>
    <rPh sb="21" eb="23">
      <t>ヘイキン</t>
    </rPh>
    <rPh sb="24" eb="25">
      <t>メイ</t>
    </rPh>
    <rPh sb="26" eb="27">
      <t>ノ</t>
    </rPh>
    <rPh sb="29" eb="30">
      <t>ニチ</t>
    </rPh>
    <rPh sb="31" eb="33">
      <t>シュクハク</t>
    </rPh>
    <rPh sb="36" eb="38">
      <t>ソウテイ</t>
    </rPh>
    <phoneticPr fontId="2"/>
  </si>
  <si>
    <t>　・夏休（7月20日～8月31日）は、3棟に平均5名が延べ25日の宿泊をする想定。</t>
    <rPh sb="2" eb="4">
      <t>ナツヤス</t>
    </rPh>
    <rPh sb="6" eb="7">
      <t>ガツ</t>
    </rPh>
    <rPh sb="9" eb="10">
      <t>ニチ</t>
    </rPh>
    <rPh sb="12" eb="13">
      <t>ガツ</t>
    </rPh>
    <rPh sb="15" eb="16">
      <t>ニチ</t>
    </rPh>
    <rPh sb="20" eb="21">
      <t>トウ</t>
    </rPh>
    <rPh sb="22" eb="24">
      <t>ヘイキン</t>
    </rPh>
    <rPh sb="25" eb="26">
      <t>メイ</t>
    </rPh>
    <rPh sb="27" eb="28">
      <t>ノ</t>
    </rPh>
    <rPh sb="31" eb="32">
      <t>ニチ</t>
    </rPh>
    <rPh sb="33" eb="35">
      <t>シュクハク</t>
    </rPh>
    <rPh sb="38" eb="40">
      <t>ソウテイ</t>
    </rPh>
    <phoneticPr fontId="2"/>
  </si>
  <si>
    <t>　・GW・夏休を除く祝休日は、2棟に平均4名が延べ10日の宿泊をする想定。</t>
    <rPh sb="5" eb="6">
      <t>ナツ</t>
    </rPh>
    <rPh sb="6" eb="7">
      <t>ヤス</t>
    </rPh>
    <rPh sb="8" eb="9">
      <t>ノゾ</t>
    </rPh>
    <rPh sb="10" eb="11">
      <t>シュク</t>
    </rPh>
    <rPh sb="11" eb="13">
      <t>キュウジツ</t>
    </rPh>
    <rPh sb="16" eb="17">
      <t>トウ</t>
    </rPh>
    <rPh sb="18" eb="20">
      <t>ヘイキン</t>
    </rPh>
    <rPh sb="21" eb="22">
      <t>メイ</t>
    </rPh>
    <rPh sb="23" eb="24">
      <t>ノ</t>
    </rPh>
    <rPh sb="27" eb="28">
      <t>ニチ</t>
    </rPh>
    <rPh sb="29" eb="31">
      <t>シュクハク</t>
    </rPh>
    <rPh sb="34" eb="36">
      <t>ソウテイ</t>
    </rPh>
    <phoneticPr fontId="2"/>
  </si>
  <si>
    <t>　・平日は、1棟に平均4名が延べ10日（月2日）の宿泊をする想定。</t>
    <rPh sb="2" eb="4">
      <t>ヘイジツ</t>
    </rPh>
    <rPh sb="7" eb="8">
      <t>トウ</t>
    </rPh>
    <rPh sb="9" eb="11">
      <t>ヘイキン</t>
    </rPh>
    <rPh sb="12" eb="13">
      <t>メイ</t>
    </rPh>
    <rPh sb="14" eb="15">
      <t>ノ</t>
    </rPh>
    <rPh sb="18" eb="19">
      <t>ニチ</t>
    </rPh>
    <rPh sb="20" eb="21">
      <t>ツキ</t>
    </rPh>
    <rPh sb="22" eb="23">
      <t>ニチ</t>
    </rPh>
    <rPh sb="25" eb="27">
      <t>シュクハク</t>
    </rPh>
    <rPh sb="30" eb="32">
      <t>ソウテイ</t>
    </rPh>
    <phoneticPr fontId="2"/>
  </si>
  <si>
    <t>　・平日は、1棟に平均4名が延べ5日（月1日）の宿泊をする想定。</t>
    <rPh sb="2" eb="4">
      <t>ヘイジツ</t>
    </rPh>
    <rPh sb="7" eb="8">
      <t>トウ</t>
    </rPh>
    <rPh sb="9" eb="11">
      <t>ヘイキン</t>
    </rPh>
    <rPh sb="12" eb="13">
      <t>メイ</t>
    </rPh>
    <rPh sb="14" eb="15">
      <t>ノ</t>
    </rPh>
    <rPh sb="19" eb="20">
      <t>ツキ</t>
    </rPh>
    <rPh sb="24" eb="26">
      <t>シュクハク</t>
    </rPh>
    <rPh sb="29" eb="31">
      <t>ソウテイ</t>
    </rPh>
    <phoneticPr fontId="2"/>
  </si>
  <si>
    <t>　　（対象：5.6.7.9.10月）</t>
    <phoneticPr fontId="2"/>
  </si>
  <si>
    <t>〇古民家（対象2棟｜定員｜22名＋20名）</t>
    <rPh sb="1" eb="4">
      <t>コミンカ</t>
    </rPh>
    <rPh sb="5" eb="7">
      <t>タイショウ</t>
    </rPh>
    <rPh sb="8" eb="9">
      <t>トウ</t>
    </rPh>
    <rPh sb="10" eb="12">
      <t>テイイン</t>
    </rPh>
    <rPh sb="15" eb="16">
      <t>メイ</t>
    </rPh>
    <rPh sb="19" eb="20">
      <t>メイ</t>
    </rPh>
    <phoneticPr fontId="2"/>
  </si>
  <si>
    <t>諸手当（7％）</t>
    <rPh sb="0" eb="3">
      <t>ショテアテ</t>
    </rPh>
    <phoneticPr fontId="2"/>
  </si>
  <si>
    <t>保険関係（17％）</t>
    <rPh sb="0" eb="2">
      <t>ホケン</t>
    </rPh>
    <rPh sb="2" eb="4">
      <t>カンケイ</t>
    </rPh>
    <phoneticPr fontId="2"/>
  </si>
  <si>
    <t>合計（年額）</t>
    <rPh sb="0" eb="2">
      <t>ゴウケイ</t>
    </rPh>
    <rPh sb="3" eb="5">
      <t>ネンガク</t>
    </rPh>
    <phoneticPr fontId="2"/>
  </si>
  <si>
    <t>①</t>
    <phoneticPr fontId="2"/>
  </si>
  <si>
    <t>②：①×7％</t>
    <phoneticPr fontId="2"/>
  </si>
  <si>
    <t>④：（①＋②）×12月＋③</t>
    <rPh sb="10" eb="11">
      <t>ツキ</t>
    </rPh>
    <phoneticPr fontId="2"/>
  </si>
  <si>
    <t>⑤：④×17％</t>
    <phoneticPr fontId="2"/>
  </si>
  <si>
    <t>給料日額</t>
    <rPh sb="0" eb="2">
      <t>キュウリョウ</t>
    </rPh>
    <rPh sb="2" eb="3">
      <t>ヒ</t>
    </rPh>
    <rPh sb="3" eb="4">
      <t>ガク</t>
    </rPh>
    <phoneticPr fontId="2"/>
  </si>
  <si>
    <t>⑧：⑦×7％</t>
    <phoneticPr fontId="2"/>
  </si>
  <si>
    <t>日給</t>
    <rPh sb="0" eb="2">
      <t>ニッキュウ</t>
    </rPh>
    <phoneticPr fontId="2"/>
  </si>
  <si>
    <t>時間給</t>
    <rPh sb="0" eb="2">
      <t>ジカン</t>
    </rPh>
    <rPh sb="2" eb="3">
      <t>キュウ</t>
    </rPh>
    <phoneticPr fontId="2"/>
  </si>
  <si>
    <t>⑩：⑦＋⑧＋⑨</t>
    <phoneticPr fontId="2"/>
  </si>
  <si>
    <t>期末手当（日換算）</t>
    <rPh sb="0" eb="2">
      <t>キマツ</t>
    </rPh>
    <rPh sb="2" eb="4">
      <t>テアテ</t>
    </rPh>
    <rPh sb="5" eb="6">
      <t>ヒ</t>
    </rPh>
    <rPh sb="6" eb="8">
      <t>カンサン</t>
    </rPh>
    <phoneticPr fontId="2"/>
  </si>
  <si>
    <t>⑪：⑩×17％</t>
    <phoneticPr fontId="2"/>
  </si>
  <si>
    <t>合計（日額）</t>
    <rPh sb="0" eb="2">
      <t>ゴウケイ</t>
    </rPh>
    <rPh sb="3" eb="5">
      <t>ニチガク</t>
    </rPh>
    <phoneticPr fontId="2"/>
  </si>
  <si>
    <t>⑫：⑩＋⑪</t>
    <phoneticPr fontId="2"/>
  </si>
  <si>
    <t>給料時間額</t>
    <rPh sb="0" eb="2">
      <t>キュウリョウ</t>
    </rPh>
    <rPh sb="2" eb="4">
      <t>ジカン</t>
    </rPh>
    <rPh sb="4" eb="5">
      <t>ガク</t>
    </rPh>
    <phoneticPr fontId="2"/>
  </si>
  <si>
    <t>期末手当（時間換算）</t>
    <rPh sb="0" eb="2">
      <t>キマツ</t>
    </rPh>
    <rPh sb="2" eb="4">
      <t>テアテ</t>
    </rPh>
    <rPh sb="5" eb="7">
      <t>ジカン</t>
    </rPh>
    <rPh sb="7" eb="9">
      <t>カンサン</t>
    </rPh>
    <phoneticPr fontId="2"/>
  </si>
  <si>
    <t>小計（日額）</t>
    <rPh sb="0" eb="2">
      <t>コバカリ</t>
    </rPh>
    <rPh sb="3" eb="5">
      <t>ニチガク</t>
    </rPh>
    <phoneticPr fontId="2"/>
  </si>
  <si>
    <t>合計（時間額）</t>
    <rPh sb="0" eb="2">
      <t>ゴウケイ</t>
    </rPh>
    <rPh sb="3" eb="6">
      <t>ジカンガク</t>
    </rPh>
    <phoneticPr fontId="2"/>
  </si>
  <si>
    <t>小計（時間額）</t>
    <rPh sb="0" eb="2">
      <t>コバカリ</t>
    </rPh>
    <rPh sb="3" eb="5">
      <t>ジカン</t>
    </rPh>
    <rPh sb="5" eb="6">
      <t>ガク</t>
    </rPh>
    <phoneticPr fontId="2"/>
  </si>
  <si>
    <t>※各「小計」は職員への支給総額、各「合計」は事業主負担の保険料を含む人件費総額</t>
    <rPh sb="1" eb="2">
      <t>カク</t>
    </rPh>
    <rPh sb="3" eb="5">
      <t>コバカリ</t>
    </rPh>
    <rPh sb="7" eb="9">
      <t>ショクイン</t>
    </rPh>
    <rPh sb="11" eb="13">
      <t>シキュウ</t>
    </rPh>
    <rPh sb="13" eb="15">
      <t>ソウガク</t>
    </rPh>
    <rPh sb="16" eb="17">
      <t>カク</t>
    </rPh>
    <rPh sb="18" eb="20">
      <t>ゴウケイ</t>
    </rPh>
    <rPh sb="22" eb="25">
      <t>ジギョウヌシ</t>
    </rPh>
    <rPh sb="25" eb="27">
      <t>フタン</t>
    </rPh>
    <rPh sb="28" eb="31">
      <t>ホケンリョウ</t>
    </rPh>
    <rPh sb="32" eb="33">
      <t>フク</t>
    </rPh>
    <rPh sb="34" eb="36">
      <t>ジンケン</t>
    </rPh>
    <rPh sb="36" eb="37">
      <t>ヒ</t>
    </rPh>
    <rPh sb="37" eb="39">
      <t>ソウガク</t>
    </rPh>
    <phoneticPr fontId="2"/>
  </si>
  <si>
    <t>区　　分</t>
    <rPh sb="0" eb="1">
      <t>ク</t>
    </rPh>
    <rPh sb="3" eb="4">
      <t>ブン</t>
    </rPh>
    <phoneticPr fontId="2"/>
  </si>
  <si>
    <t>古・ﾛｸﾞ
各300泊</t>
    <rPh sb="0" eb="1">
      <t>フル</t>
    </rPh>
    <rPh sb="6" eb="7">
      <t>カク</t>
    </rPh>
    <rPh sb="10" eb="11">
      <t>ハク</t>
    </rPh>
    <phoneticPr fontId="2"/>
  </si>
  <si>
    <t>古・ﾛｸﾞ
各400泊</t>
    <rPh sb="0" eb="1">
      <t>フル</t>
    </rPh>
    <rPh sb="6" eb="7">
      <t>カク</t>
    </rPh>
    <rPh sb="10" eb="11">
      <t>ハク</t>
    </rPh>
    <phoneticPr fontId="2"/>
  </si>
  <si>
    <t>古・ﾛｸﾞ
各500泊</t>
    <rPh sb="0" eb="1">
      <t>フル</t>
    </rPh>
    <rPh sb="6" eb="7">
      <t>カク</t>
    </rPh>
    <rPh sb="10" eb="11">
      <t>ハク</t>
    </rPh>
    <phoneticPr fontId="2"/>
  </si>
  <si>
    <t>古・ﾛｸﾞ
各550泊</t>
    <rPh sb="0" eb="1">
      <t>フル</t>
    </rPh>
    <rPh sb="6" eb="7">
      <t>カク</t>
    </rPh>
    <rPh sb="10" eb="11">
      <t>ハク</t>
    </rPh>
    <phoneticPr fontId="2"/>
  </si>
  <si>
    <t>古・ﾛｸﾞ
各600泊</t>
    <rPh sb="0" eb="1">
      <t>フル</t>
    </rPh>
    <rPh sb="6" eb="7">
      <t>カク</t>
    </rPh>
    <rPh sb="10" eb="11">
      <t>ハク</t>
    </rPh>
    <phoneticPr fontId="2"/>
  </si>
  <si>
    <t>事業収入</t>
    <rPh sb="0" eb="2">
      <t>ジギョウ</t>
    </rPh>
    <rPh sb="2" eb="4">
      <t>シュウニュウ</t>
    </rPh>
    <phoneticPr fontId="2"/>
  </si>
  <si>
    <t>施設収入
（古民家）</t>
    <rPh sb="0" eb="2">
      <t>シセツ</t>
    </rPh>
    <rPh sb="2" eb="4">
      <t>シュウニュウ</t>
    </rPh>
    <rPh sb="6" eb="7">
      <t>フル</t>
    </rPh>
    <rPh sb="7" eb="9">
      <t>ミンカ</t>
    </rPh>
    <phoneticPr fontId="2"/>
  </si>
  <si>
    <t>施設収入
（ﾛｸﾞﾊｳｽ）</t>
    <rPh sb="0" eb="2">
      <t>シセツ</t>
    </rPh>
    <rPh sb="2" eb="4">
      <t>シュウニュウ</t>
    </rPh>
    <phoneticPr fontId="2"/>
  </si>
  <si>
    <t>指定管理料</t>
    <rPh sb="0" eb="2">
      <t>シテイ</t>
    </rPh>
    <rPh sb="2" eb="4">
      <t>カンリ</t>
    </rPh>
    <rPh sb="4" eb="5">
      <t>リョウ</t>
    </rPh>
    <phoneticPr fontId="2"/>
  </si>
  <si>
    <t>収入計</t>
    <rPh sb="0" eb="2">
      <t>シュウニュウ</t>
    </rPh>
    <rPh sb="2" eb="3">
      <t>ケイ</t>
    </rPh>
    <phoneticPr fontId="2"/>
  </si>
  <si>
    <t>事業費支出</t>
    <rPh sb="0" eb="3">
      <t>ジギョウヒ</t>
    </rPh>
    <rPh sb="3" eb="5">
      <t>シシュツ</t>
    </rPh>
    <phoneticPr fontId="2"/>
  </si>
  <si>
    <t>事業費</t>
    <rPh sb="0" eb="3">
      <t>ジギョウヒ</t>
    </rPh>
    <phoneticPr fontId="2"/>
  </si>
  <si>
    <t>管理費支出</t>
    <rPh sb="0" eb="2">
      <t>カンリ</t>
    </rPh>
    <rPh sb="2" eb="3">
      <t>ヒ</t>
    </rPh>
    <rPh sb="3" eb="5">
      <t>シシュツ</t>
    </rPh>
    <phoneticPr fontId="2"/>
  </si>
  <si>
    <t>人件費</t>
    <rPh sb="0" eb="2">
      <t>ジンケン</t>
    </rPh>
    <rPh sb="2" eb="3">
      <t>ヒ</t>
    </rPh>
    <phoneticPr fontId="2"/>
  </si>
  <si>
    <t>支出計</t>
    <rPh sb="0" eb="2">
      <t>シシュツ</t>
    </rPh>
    <rPh sb="2" eb="3">
      <t>ケイ</t>
    </rPh>
    <phoneticPr fontId="2"/>
  </si>
  <si>
    <t>収支差額</t>
    <rPh sb="0" eb="2">
      <t>シュウシ</t>
    </rPh>
    <rPh sb="2" eb="4">
      <t>サガク</t>
    </rPh>
    <phoneticPr fontId="2"/>
  </si>
  <si>
    <t>※宿泊者数に応じて、パート人件費（宿泊準備、片付）と、シーツクリーニング代を減額</t>
    <rPh sb="1" eb="3">
      <t>シュクハク</t>
    </rPh>
    <rPh sb="3" eb="4">
      <t>シャ</t>
    </rPh>
    <rPh sb="4" eb="5">
      <t>スウ</t>
    </rPh>
    <rPh sb="6" eb="7">
      <t>オウ</t>
    </rPh>
    <rPh sb="13" eb="15">
      <t>ジンケン</t>
    </rPh>
    <rPh sb="15" eb="16">
      <t>ヒ</t>
    </rPh>
    <rPh sb="17" eb="19">
      <t>シュクハク</t>
    </rPh>
    <rPh sb="19" eb="21">
      <t>ジュンビ</t>
    </rPh>
    <rPh sb="22" eb="24">
      <t>カタヅ</t>
    </rPh>
    <rPh sb="36" eb="37">
      <t>ダイ</t>
    </rPh>
    <rPh sb="38" eb="40">
      <t>ゲンガク</t>
    </rPh>
    <phoneticPr fontId="2"/>
  </si>
  <si>
    <t>※消耗品費、電気ガス代（使用量分）の減額は考慮していない。</t>
    <rPh sb="1" eb="3">
      <t>ショウモウ</t>
    </rPh>
    <rPh sb="3" eb="4">
      <t>ヒン</t>
    </rPh>
    <rPh sb="4" eb="5">
      <t>ヒ</t>
    </rPh>
    <rPh sb="6" eb="8">
      <t>デンキ</t>
    </rPh>
    <rPh sb="10" eb="11">
      <t>ダイ</t>
    </rPh>
    <rPh sb="12" eb="14">
      <t>シヨウ</t>
    </rPh>
    <rPh sb="14" eb="15">
      <t>リョウ</t>
    </rPh>
    <rPh sb="15" eb="16">
      <t>ブン</t>
    </rPh>
    <rPh sb="18" eb="20">
      <t>ゲンガク</t>
    </rPh>
    <rPh sb="21" eb="23">
      <t>コウリョ</t>
    </rPh>
    <phoneticPr fontId="2"/>
  </si>
  <si>
    <t>2020-2021年</t>
    <rPh sb="9" eb="10">
      <t>ネン</t>
    </rPh>
    <phoneticPr fontId="2"/>
  </si>
  <si>
    <t>2020年</t>
    <rPh sb="4" eb="5">
      <t>ネン</t>
    </rPh>
    <phoneticPr fontId="2"/>
  </si>
  <si>
    <t>4月(火曜定休日　※GWは定休無し)</t>
    <rPh sb="1" eb="2">
      <t>ガツ</t>
    </rPh>
    <rPh sb="13" eb="15">
      <t>テイキュウ</t>
    </rPh>
    <rPh sb="15" eb="16">
      <t>ナ</t>
    </rPh>
    <phoneticPr fontId="2"/>
  </si>
  <si>
    <t>水</t>
  </si>
  <si>
    <t>木</t>
  </si>
  <si>
    <t>金</t>
  </si>
  <si>
    <t>土</t>
  </si>
  <si>
    <t>日</t>
  </si>
  <si>
    <t>火</t>
  </si>
  <si>
    <t>古民家</t>
    <rPh sb="0" eb="1">
      <t>フル</t>
    </rPh>
    <rPh sb="1" eb="3">
      <t>ミンカ</t>
    </rPh>
    <phoneticPr fontId="2"/>
  </si>
  <si>
    <t>桑田（22）</t>
    <rPh sb="0" eb="2">
      <t>クワタ</t>
    </rPh>
    <phoneticPr fontId="2"/>
  </si>
  <si>
    <t>箸立（20）</t>
    <rPh sb="0" eb="1">
      <t>ハシ</t>
    </rPh>
    <rPh sb="1" eb="2">
      <t>タ</t>
    </rPh>
    <phoneticPr fontId="2"/>
  </si>
  <si>
    <t>ログハウス</t>
    <phoneticPr fontId="2"/>
  </si>
  <si>
    <t>ほととぎす（8）</t>
    <phoneticPr fontId="2"/>
  </si>
  <si>
    <t>やまどり（8）</t>
    <phoneticPr fontId="2"/>
  </si>
  <si>
    <t>やまばと（6）</t>
    <phoneticPr fontId="2"/>
  </si>
  <si>
    <t>きつつき（6）</t>
    <phoneticPr fontId="2"/>
  </si>
  <si>
    <t>うぐいす（6）</t>
    <phoneticPr fontId="2"/>
  </si>
  <si>
    <t>合計</t>
    <rPh sb="0" eb="2">
      <t>ゴウケイ</t>
    </rPh>
    <phoneticPr fontId="2"/>
  </si>
  <si>
    <t>宿泊者/稼動棟</t>
    <rPh sb="0" eb="2">
      <t>シュクハク</t>
    </rPh>
    <rPh sb="2" eb="3">
      <t>シャ</t>
    </rPh>
    <phoneticPr fontId="2"/>
  </si>
  <si>
    <t>時間</t>
    <rPh sb="0" eb="2">
      <t>ジカン</t>
    </rPh>
    <phoneticPr fontId="2"/>
  </si>
  <si>
    <t>人</t>
    <rPh sb="0" eb="1">
      <t>ニン</t>
    </rPh>
    <phoneticPr fontId="2"/>
  </si>
  <si>
    <t>施設管理者</t>
    <rPh sb="0" eb="2">
      <t>シセツ</t>
    </rPh>
    <rPh sb="2" eb="5">
      <t>カンリシャ</t>
    </rPh>
    <phoneticPr fontId="2"/>
  </si>
  <si>
    <t>フルタイム</t>
    <phoneticPr fontId="2"/>
  </si>
  <si>
    <t>受付・清掃</t>
    <rPh sb="0" eb="2">
      <t>ウケツケ</t>
    </rPh>
    <rPh sb="3" eb="5">
      <t>セイソウ</t>
    </rPh>
    <phoneticPr fontId="2"/>
  </si>
  <si>
    <t>パート①</t>
    <phoneticPr fontId="2"/>
  </si>
  <si>
    <t>パート②</t>
    <phoneticPr fontId="2"/>
  </si>
  <si>
    <t>パート③</t>
    <phoneticPr fontId="2"/>
  </si>
  <si>
    <t>パート④</t>
    <phoneticPr fontId="2"/>
  </si>
  <si>
    <t>パート⑤</t>
    <phoneticPr fontId="2"/>
  </si>
  <si>
    <t>パート⑥</t>
    <phoneticPr fontId="2"/>
  </si>
  <si>
    <t>パート⑦</t>
    <phoneticPr fontId="2"/>
  </si>
  <si>
    <t>宿直</t>
    <rPh sb="0" eb="2">
      <t>シュクチョク</t>
    </rPh>
    <phoneticPr fontId="2"/>
  </si>
  <si>
    <t>草刈</t>
    <rPh sb="0" eb="2">
      <t>クサカリ</t>
    </rPh>
    <phoneticPr fontId="2"/>
  </si>
  <si>
    <t>時間/人</t>
    <rPh sb="0" eb="2">
      <t>ジカン</t>
    </rPh>
    <rPh sb="3" eb="4">
      <t>ヒト</t>
    </rPh>
    <phoneticPr fontId="2"/>
  </si>
  <si>
    <t>5月(火曜定休日　※GWは定休無し)</t>
    <rPh sb="1" eb="2">
      <t>ガツ</t>
    </rPh>
    <rPh sb="13" eb="15">
      <t>テイキュウ</t>
    </rPh>
    <rPh sb="15" eb="16">
      <t>ナ</t>
    </rPh>
    <phoneticPr fontId="2"/>
  </si>
  <si>
    <t>6月(火曜定休日)</t>
    <rPh sb="1" eb="2">
      <t>ガツ</t>
    </rPh>
    <phoneticPr fontId="2"/>
  </si>
  <si>
    <t>7月(火曜定休日　※夏休期間〔7/20-8/31〕は定休無し)</t>
    <rPh sb="1" eb="2">
      <t>ガツ</t>
    </rPh>
    <rPh sb="10" eb="12">
      <t>ナツヤス</t>
    </rPh>
    <rPh sb="12" eb="14">
      <t>キカン</t>
    </rPh>
    <rPh sb="26" eb="28">
      <t>テイキュウ</t>
    </rPh>
    <rPh sb="28" eb="29">
      <t>ナ</t>
    </rPh>
    <phoneticPr fontId="2"/>
  </si>
  <si>
    <t>8月(火曜定休日　※夏休期間〔7/20-8/31〕は定休無し)</t>
    <rPh sb="1" eb="2">
      <t>ガツ</t>
    </rPh>
    <phoneticPr fontId="2"/>
  </si>
  <si>
    <t>9月(火曜定休日)</t>
    <rPh sb="1" eb="2">
      <t>ガツ</t>
    </rPh>
    <phoneticPr fontId="2"/>
  </si>
  <si>
    <t>10月(火曜定休日)</t>
    <rPh sb="2" eb="3">
      <t>ガツ</t>
    </rPh>
    <phoneticPr fontId="2"/>
  </si>
  <si>
    <t>試算①｜宿泊単価（消費税10％）</t>
    <rPh sb="0" eb="2">
      <t>シサン</t>
    </rPh>
    <rPh sb="4" eb="6">
      <t>シュクハク</t>
    </rPh>
    <rPh sb="6" eb="8">
      <t>タンカ</t>
    </rPh>
    <phoneticPr fontId="2"/>
  </si>
  <si>
    <t>試算0｜宿泊単価（現行　消費税8％）</t>
    <rPh sb="0" eb="2">
      <t>シサン</t>
    </rPh>
    <rPh sb="4" eb="6">
      <t>シュクハク</t>
    </rPh>
    <rPh sb="6" eb="8">
      <t>タンカ</t>
    </rPh>
    <rPh sb="12" eb="15">
      <t>ショウヒゼイ</t>
    </rPh>
    <phoneticPr fontId="2"/>
  </si>
  <si>
    <t>試算②｜宿泊単価増（消費税10％+1割増）</t>
    <rPh sb="0" eb="2">
      <t>シサン</t>
    </rPh>
    <rPh sb="4" eb="6">
      <t>シュクハク</t>
    </rPh>
    <rPh sb="6" eb="8">
      <t>タンカ</t>
    </rPh>
    <rPh sb="8" eb="9">
      <t>ゾウ</t>
    </rPh>
    <rPh sb="10" eb="13">
      <t>ショウヒゼイ</t>
    </rPh>
    <rPh sb="18" eb="19">
      <t>ワリ</t>
    </rPh>
    <rPh sb="19" eb="20">
      <t>マ</t>
    </rPh>
    <phoneticPr fontId="2"/>
  </si>
  <si>
    <t>試算③｜宿泊単価増（消費税10％+2割増）</t>
    <rPh sb="0" eb="2">
      <t>シサン</t>
    </rPh>
    <rPh sb="4" eb="6">
      <t>シュクハク</t>
    </rPh>
    <rPh sb="6" eb="8">
      <t>タンカ</t>
    </rPh>
    <rPh sb="8" eb="9">
      <t>ゾウ</t>
    </rPh>
    <rPh sb="10" eb="13">
      <t>ショウヒゼイ</t>
    </rPh>
    <rPh sb="18" eb="19">
      <t>ワリ</t>
    </rPh>
    <rPh sb="19" eb="20">
      <t>マ</t>
    </rPh>
    <phoneticPr fontId="2"/>
  </si>
  <si>
    <t>試算④｜宿泊単価（消費税10％かつ条例上限）</t>
    <rPh sb="0" eb="2">
      <t>シサン</t>
    </rPh>
    <rPh sb="4" eb="6">
      <t>シュクハク</t>
    </rPh>
    <rPh sb="6" eb="8">
      <t>タンカ</t>
    </rPh>
    <rPh sb="9" eb="12">
      <t>ショウヒゼイ</t>
    </rPh>
    <rPh sb="17" eb="19">
      <t>ジョウレイ</t>
    </rPh>
    <rPh sb="19" eb="21">
      <t>ジョウゲン</t>
    </rPh>
    <phoneticPr fontId="2"/>
  </si>
  <si>
    <t>①：基準単価</t>
    <rPh sb="2" eb="4">
      <t>キジュン</t>
    </rPh>
    <rPh sb="4" eb="6">
      <t>タンカ</t>
    </rPh>
    <phoneticPr fontId="2"/>
  </si>
  <si>
    <t>④：①＋②＋③</t>
    <phoneticPr fontId="2"/>
  </si>
  <si>
    <t>⑥：④＋⑤</t>
    <phoneticPr fontId="2"/>
  </si>
  <si>
    <t>⑦：①×7.75h</t>
    <phoneticPr fontId="2"/>
  </si>
  <si>
    <t>2　パートタイム職員の単価根拠【区分：非正規職員（パートタイム）】</t>
    <rPh sb="8" eb="10">
      <t>ショクイン</t>
    </rPh>
    <rPh sb="11" eb="13">
      <t>タンカ</t>
    </rPh>
    <rPh sb="13" eb="15">
      <t>コンキョ</t>
    </rPh>
    <rPh sb="19" eb="20">
      <t>ヒ</t>
    </rPh>
    <rPh sb="20" eb="22">
      <t>セイキ</t>
    </rPh>
    <rPh sb="22" eb="24">
      <t>ショクイン</t>
    </rPh>
    <phoneticPr fontId="2"/>
  </si>
  <si>
    <t>給与月額</t>
    <rPh sb="0" eb="2">
      <t>キュウヨ</t>
    </rPh>
    <rPh sb="2" eb="4">
      <t>ゲツガク</t>
    </rPh>
    <phoneticPr fontId="2"/>
  </si>
  <si>
    <t>期末手当（2.6月分）</t>
    <rPh sb="0" eb="2">
      <t>キマツ</t>
    </rPh>
    <rPh sb="2" eb="4">
      <t>テアテ</t>
    </rPh>
    <rPh sb="8" eb="10">
      <t>ガツブン</t>
    </rPh>
    <phoneticPr fontId="2"/>
  </si>
  <si>
    <t>小計（年額）</t>
    <rPh sb="0" eb="2">
      <t>コバカリ</t>
    </rPh>
    <rPh sb="3" eb="4">
      <t>ネン</t>
    </rPh>
    <rPh sb="4" eb="5">
      <t>ガク</t>
    </rPh>
    <phoneticPr fontId="2"/>
  </si>
  <si>
    <t>③：対象外（※2）</t>
    <rPh sb="2" eb="5">
      <t>タイショウガイ</t>
    </rPh>
    <phoneticPr fontId="2"/>
  </si>
  <si>
    <t>※2　任用≧6月、週勤≦15.5h</t>
    <phoneticPr fontId="2"/>
  </si>
  <si>
    <t>⑨：対象外（※2）</t>
    <phoneticPr fontId="2"/>
  </si>
  <si>
    <t>③：①×2.6月（※1）</t>
    <rPh sb="7" eb="8">
      <t>ガツ</t>
    </rPh>
    <phoneticPr fontId="2"/>
  </si>
  <si>
    <t>※1　任用≧6月、週勤≧15.5h</t>
    <phoneticPr fontId="2"/>
  </si>
  <si>
    <t>1　正規職員の単価根拠【区分：正規職員（フルタイム）_職員C_主任級（3級）_現場主任】</t>
    <rPh sb="2" eb="4">
      <t>セイキ</t>
    </rPh>
    <rPh sb="4" eb="6">
      <t>ショクイン</t>
    </rPh>
    <rPh sb="7" eb="9">
      <t>タンカ</t>
    </rPh>
    <rPh sb="9" eb="11">
      <t>コンキョ</t>
    </rPh>
    <rPh sb="15" eb="17">
      <t>セイキ</t>
    </rPh>
    <rPh sb="17" eb="19">
      <t>ショクイン</t>
    </rPh>
    <rPh sb="27" eb="29">
      <t>ショクイン</t>
    </rPh>
    <rPh sb="31" eb="33">
      <t>シュニン</t>
    </rPh>
    <rPh sb="33" eb="34">
      <t>キュウ</t>
    </rPh>
    <rPh sb="36" eb="37">
      <t>キュウ</t>
    </rPh>
    <rPh sb="39" eb="41">
      <t>ゲンバ</t>
    </rPh>
    <rPh sb="41" eb="43">
      <t>シュニン</t>
    </rPh>
    <phoneticPr fontId="2"/>
  </si>
  <si>
    <t>指定管理業務　人件費の積算方法　（ふるさと体験村）</t>
    <rPh sb="0" eb="2">
      <t>シテイ</t>
    </rPh>
    <rPh sb="2" eb="4">
      <t>カンリ</t>
    </rPh>
    <rPh sb="4" eb="6">
      <t>ギョウム</t>
    </rPh>
    <rPh sb="7" eb="9">
      <t>ジンケン</t>
    </rPh>
    <rPh sb="9" eb="10">
      <t>ヒ</t>
    </rPh>
    <rPh sb="11" eb="13">
      <t>セキサン</t>
    </rPh>
    <rPh sb="13" eb="15">
      <t>ホウホウ</t>
    </rPh>
    <phoneticPr fontId="2"/>
  </si>
  <si>
    <t>説明</t>
    <rPh sb="0" eb="2">
      <t>セツメイ</t>
    </rPh>
    <phoneticPr fontId="2"/>
  </si>
  <si>
    <t>月給</t>
    <rPh sb="0" eb="1">
      <t>ツキ</t>
    </rPh>
    <rPh sb="1" eb="2">
      <t>キュウ</t>
    </rPh>
    <phoneticPr fontId="2"/>
  </si>
  <si>
    <t>◆収入の部</t>
    <rPh sb="1" eb="3">
      <t>シュウニュウ</t>
    </rPh>
    <rPh sb="4" eb="5">
      <t>ブ</t>
    </rPh>
    <phoneticPr fontId="2"/>
  </si>
  <si>
    <t>単位：円</t>
    <rPh sb="0" eb="2">
      <t>タンイ</t>
    </rPh>
    <rPh sb="3" eb="4">
      <t>エン</t>
    </rPh>
    <phoneticPr fontId="2"/>
  </si>
  <si>
    <t>金額</t>
    <rPh sb="0" eb="2">
      <t>キンガク</t>
    </rPh>
    <phoneticPr fontId="2"/>
  </si>
  <si>
    <t>①事業収入</t>
    <rPh sb="1" eb="3">
      <t>ジギョウ</t>
    </rPh>
    <rPh sb="3" eb="5">
      <t>シュウニュウ</t>
    </rPh>
    <phoneticPr fontId="4"/>
  </si>
  <si>
    <t>事業活動収入計</t>
    <rPh sb="0" eb="2">
      <t>ジギョウ</t>
    </rPh>
    <rPh sb="2" eb="4">
      <t>カツドウ</t>
    </rPh>
    <rPh sb="4" eb="6">
      <t>シュウニュウ</t>
    </rPh>
    <phoneticPr fontId="4"/>
  </si>
  <si>
    <t>◆支出の部</t>
    <rPh sb="1" eb="3">
      <t>シシュツ</t>
    </rPh>
    <rPh sb="4" eb="5">
      <t>ブ</t>
    </rPh>
    <phoneticPr fontId="4"/>
  </si>
  <si>
    <t>①事業費支出</t>
    <rPh sb="1" eb="4">
      <t>ジギョウヒ</t>
    </rPh>
    <rPh sb="4" eb="6">
      <t>シシュツ</t>
    </rPh>
    <phoneticPr fontId="4"/>
  </si>
  <si>
    <t>②管理費支出</t>
    <rPh sb="1" eb="4">
      <t>カンリヒ</t>
    </rPh>
    <rPh sb="4" eb="6">
      <t>シシュツ</t>
    </rPh>
    <phoneticPr fontId="4"/>
  </si>
  <si>
    <t>緊急的な修繕</t>
    <rPh sb="2" eb="3">
      <t>テキ</t>
    </rPh>
    <phoneticPr fontId="2"/>
  </si>
  <si>
    <t>施設パンフレット、チラシ印刷</t>
    <phoneticPr fontId="2"/>
  </si>
  <si>
    <t>電話料</t>
    <rPh sb="0" eb="2">
      <t>デンワ</t>
    </rPh>
    <rPh sb="2" eb="3">
      <t>リョウ</t>
    </rPh>
    <phoneticPr fontId="2"/>
  </si>
  <si>
    <t>BBQｺﾝﾛ、ＩＨ、掃除機</t>
  </si>
  <si>
    <t>浄水検査、浄化槽法廷検査、防火対象物点検</t>
    <rPh sb="0" eb="2">
      <t>ジョウスイ</t>
    </rPh>
    <rPh sb="2" eb="4">
      <t>ケンサ</t>
    </rPh>
    <rPh sb="5" eb="8">
      <t>ジョウカソウ</t>
    </rPh>
    <rPh sb="8" eb="10">
      <t>ホウテイ</t>
    </rPh>
    <rPh sb="10" eb="12">
      <t>ケンサ</t>
    </rPh>
    <rPh sb="13" eb="15">
      <t>ボウカ</t>
    </rPh>
    <rPh sb="15" eb="18">
      <t>タイショウブツ</t>
    </rPh>
    <rPh sb="18" eb="20">
      <t>テンケン</t>
    </rPh>
    <phoneticPr fontId="2"/>
  </si>
  <si>
    <t>事業活動支出計</t>
    <rPh sb="0" eb="2">
      <t>ジギョウ</t>
    </rPh>
    <rPh sb="2" eb="4">
      <t>カツドウ</t>
    </rPh>
    <rPh sb="4" eb="6">
      <t>シシュツ</t>
    </rPh>
    <phoneticPr fontId="4"/>
  </si>
  <si>
    <t>ふるさと体験村　収支想定</t>
    <rPh sb="8" eb="10">
      <t>シュウシ</t>
    </rPh>
    <rPh sb="10" eb="12">
      <t>ソウテイ</t>
    </rPh>
    <phoneticPr fontId="2"/>
  </si>
  <si>
    <t>②事業外収入</t>
    <rPh sb="1" eb="3">
      <t>ジギョウ</t>
    </rPh>
    <rPh sb="3" eb="4">
      <t>ガイ</t>
    </rPh>
    <rPh sb="4" eb="6">
      <t>シュウニュウ</t>
    </rPh>
    <phoneticPr fontId="4"/>
  </si>
  <si>
    <t>宿泊事業</t>
    <rPh sb="0" eb="2">
      <t>シュクハク</t>
    </rPh>
    <rPh sb="2" eb="4">
      <t>ジギョウ</t>
    </rPh>
    <phoneticPr fontId="2"/>
  </si>
  <si>
    <t>体験交流事業</t>
    <rPh sb="0" eb="2">
      <t>タイケン</t>
    </rPh>
    <rPh sb="2" eb="4">
      <t>コウリュウ</t>
    </rPh>
    <rPh sb="4" eb="6">
      <t>ジギョウ</t>
    </rPh>
    <phoneticPr fontId="2"/>
  </si>
  <si>
    <t>休業：秋冬</t>
    <rPh sb="0" eb="2">
      <t>キュウギョウ</t>
    </rPh>
    <rPh sb="3" eb="5">
      <t>アキフユ</t>
    </rPh>
    <phoneticPr fontId="2"/>
  </si>
  <si>
    <t>正規職員　1名（1年分の給料・諸手当・法定福利費・賞与）</t>
    <rPh sb="0" eb="2">
      <t>セイキ</t>
    </rPh>
    <rPh sb="2" eb="4">
      <t>ショクイン</t>
    </rPh>
    <rPh sb="9" eb="10">
      <t>ネン</t>
    </rPh>
    <rPh sb="10" eb="11">
      <t>ブン</t>
    </rPh>
    <rPh sb="12" eb="14">
      <t>キュウリョウ</t>
    </rPh>
    <rPh sb="15" eb="18">
      <t>ショテアテ</t>
    </rPh>
    <rPh sb="19" eb="21">
      <t>ホウテイ</t>
    </rPh>
    <rPh sb="21" eb="23">
      <t>フクリ</t>
    </rPh>
    <rPh sb="23" eb="24">
      <t>ヒ</t>
    </rPh>
    <rPh sb="25" eb="27">
      <t>ショウヨ</t>
    </rPh>
    <phoneticPr fontId="2"/>
  </si>
  <si>
    <t>業務車両ガソリン代（軽バン１台）</t>
    <rPh sb="0" eb="2">
      <t>ギョウム</t>
    </rPh>
    <rPh sb="2" eb="4">
      <t>シャリョウ</t>
    </rPh>
    <rPh sb="8" eb="9">
      <t>ダイ</t>
    </rPh>
    <rPh sb="10" eb="11">
      <t>ケイ</t>
    </rPh>
    <rPh sb="14" eb="15">
      <t>ダイ</t>
    </rPh>
    <phoneticPr fontId="2"/>
  </si>
  <si>
    <t>飲料貯水槽清掃、浄化槽維持、塩素濃度測定、草刈</t>
    <rPh sb="0" eb="2">
      <t>インリョウ</t>
    </rPh>
    <rPh sb="2" eb="5">
      <t>チョスイソウ</t>
    </rPh>
    <rPh sb="5" eb="7">
      <t>セイソウ</t>
    </rPh>
    <rPh sb="8" eb="11">
      <t>ジョウカソウ</t>
    </rPh>
    <rPh sb="11" eb="13">
      <t>イジ</t>
    </rPh>
    <rPh sb="14" eb="16">
      <t>エンソ</t>
    </rPh>
    <rPh sb="16" eb="18">
      <t>ノウド</t>
    </rPh>
    <rPh sb="18" eb="20">
      <t>ソクテイ</t>
    </rPh>
    <rPh sb="21" eb="23">
      <t>クサカ</t>
    </rPh>
    <phoneticPr fontId="2"/>
  </si>
  <si>
    <t>浄化槽維持、塩素濃度測定、草刈</t>
    <rPh sb="0" eb="3">
      <t>ジョウカソウ</t>
    </rPh>
    <rPh sb="3" eb="5">
      <t>イジ</t>
    </rPh>
    <rPh sb="6" eb="8">
      <t>エンソ</t>
    </rPh>
    <rPh sb="8" eb="10">
      <t>ノウド</t>
    </rPh>
    <rPh sb="10" eb="12">
      <t>ソクテイ</t>
    </rPh>
    <phoneticPr fontId="2"/>
  </si>
  <si>
    <t>草刈</t>
    <rPh sb="0" eb="2">
      <t>クサカ</t>
    </rPh>
    <phoneticPr fontId="2"/>
  </si>
  <si>
    <t>ﾀｵﾙ、清掃用品等</t>
    <rPh sb="8" eb="9">
      <t>トウ</t>
    </rPh>
    <phoneticPr fontId="2"/>
  </si>
  <si>
    <t>電話機、テレビ、NHK受信料</t>
    <rPh sb="0" eb="3">
      <t>デンワキ</t>
    </rPh>
    <rPh sb="11" eb="13">
      <t>ジュシン</t>
    </rPh>
    <rPh sb="13" eb="14">
      <t>リョウ</t>
    </rPh>
    <phoneticPr fontId="2"/>
  </si>
  <si>
    <t>AED、軽バン、PC、セキュリティ、複写機、POSレジ</t>
    <rPh sb="4" eb="5">
      <t>ケイ</t>
    </rPh>
    <rPh sb="18" eb="21">
      <t>フクシャキ</t>
    </rPh>
    <phoneticPr fontId="2"/>
  </si>
  <si>
    <t>従量料金（トイレ浄化槽）</t>
    <rPh sb="0" eb="2">
      <t>ジュウリョウ</t>
    </rPh>
    <rPh sb="2" eb="4">
      <t>リョウキン</t>
    </rPh>
    <rPh sb="8" eb="11">
      <t>ジョウカソウ</t>
    </rPh>
    <phoneticPr fontId="4"/>
  </si>
  <si>
    <t>従量料金（その他）</t>
    <rPh sb="0" eb="2">
      <t>ジュウリョウ</t>
    </rPh>
    <rPh sb="2" eb="4">
      <t>リョウキン</t>
    </rPh>
    <rPh sb="7" eb="8">
      <t>タ</t>
    </rPh>
    <phoneticPr fontId="4"/>
  </si>
  <si>
    <t>従量料金</t>
    <rPh sb="0" eb="2">
      <t>ジュウリョウ</t>
    </rPh>
    <rPh sb="2" eb="4">
      <t>リョウキン</t>
    </rPh>
    <phoneticPr fontId="4"/>
  </si>
  <si>
    <t>基本料金（※宿泊施設、管理棟のみ）</t>
    <rPh sb="0" eb="2">
      <t>キホン</t>
    </rPh>
    <rPh sb="2" eb="4">
      <t>リョウキン</t>
    </rPh>
    <rPh sb="6" eb="8">
      <t>シュクハク</t>
    </rPh>
    <rPh sb="8" eb="10">
      <t>シセツ</t>
    </rPh>
    <rPh sb="11" eb="14">
      <t>カンリトウ</t>
    </rPh>
    <phoneticPr fontId="4"/>
  </si>
  <si>
    <t>シーツ（枕、掛、敷）クリーニング　（※1,200人分）</t>
    <rPh sb="24" eb="25">
      <t>ヒト</t>
    </rPh>
    <rPh sb="25" eb="26">
      <t>ブン</t>
    </rPh>
    <phoneticPr fontId="2"/>
  </si>
  <si>
    <t>各種資料等の印刷</t>
    <rPh sb="0" eb="2">
      <t>カクシュ</t>
    </rPh>
    <rPh sb="2" eb="4">
      <t>シリョウ</t>
    </rPh>
    <rPh sb="4" eb="5">
      <t>トウ</t>
    </rPh>
    <rPh sb="6" eb="8">
      <t>インサツ</t>
    </rPh>
    <phoneticPr fontId="2"/>
  </si>
  <si>
    <t>※収入はH28売上分を想定、支出各経費はH30の経費を参考に積算</t>
    <rPh sb="1" eb="3">
      <t>シュウニュウ</t>
    </rPh>
    <rPh sb="7" eb="9">
      <t>ウリアゲ</t>
    </rPh>
    <rPh sb="9" eb="10">
      <t>ブン</t>
    </rPh>
    <rPh sb="11" eb="13">
      <t>ソウテイ</t>
    </rPh>
    <rPh sb="14" eb="16">
      <t>シシュツ</t>
    </rPh>
    <rPh sb="16" eb="19">
      <t>カクケイヒ</t>
    </rPh>
    <rPh sb="23" eb="24">
      <t>キンネン</t>
    </rPh>
    <rPh sb="24" eb="26">
      <t>ケイヒ</t>
    </rPh>
    <rPh sb="27" eb="29">
      <t>サンコウ</t>
    </rPh>
    <rPh sb="30" eb="32">
      <t>セキサン</t>
    </rPh>
    <phoneticPr fontId="2"/>
  </si>
  <si>
    <t>正規職員　（支配人）</t>
    <rPh sb="0" eb="2">
      <t>セイキ</t>
    </rPh>
    <rPh sb="2" eb="4">
      <t>ショクイン</t>
    </rPh>
    <rPh sb="6" eb="8">
      <t>シハイ</t>
    </rPh>
    <rPh sb="8" eb="9">
      <t>ニン</t>
    </rPh>
    <phoneticPr fontId="2"/>
  </si>
  <si>
    <t>パート　（受付・清掃｜古民家）</t>
    <phoneticPr fontId="2"/>
  </si>
  <si>
    <t>パート　（受付・清掃｜ﾛｸﾞﾊｳｽ）</t>
    <phoneticPr fontId="2"/>
  </si>
  <si>
    <t>パート　（宿直）</t>
    <phoneticPr fontId="2"/>
  </si>
  <si>
    <t>パート　68棟×3名（給料手当、法定福利費）</t>
    <rPh sb="6" eb="7">
      <t>トウ</t>
    </rPh>
    <rPh sb="9" eb="10">
      <t>メイ</t>
    </rPh>
    <rPh sb="11" eb="13">
      <t>キュウリョウ</t>
    </rPh>
    <rPh sb="13" eb="15">
      <t>テアテ</t>
    </rPh>
    <rPh sb="16" eb="18">
      <t>ホウテイ</t>
    </rPh>
    <rPh sb="18" eb="20">
      <t>フクリ</t>
    </rPh>
    <rPh sb="20" eb="21">
      <t>ヒ</t>
    </rPh>
    <phoneticPr fontId="2"/>
  </si>
  <si>
    <t>パート　129棟×0.75名（給料手当、法定福利費）</t>
    <rPh sb="7" eb="8">
      <t>トウ</t>
    </rPh>
    <rPh sb="15" eb="17">
      <t>キュウリョウ</t>
    </rPh>
    <rPh sb="17" eb="19">
      <t>テアテ</t>
    </rPh>
    <rPh sb="20" eb="22">
      <t>ホウテイ</t>
    </rPh>
    <rPh sb="22" eb="24">
      <t>フクリ</t>
    </rPh>
    <rPh sb="24" eb="25">
      <t>ヒ</t>
    </rPh>
    <phoneticPr fontId="2"/>
  </si>
  <si>
    <t>パート　58回×1名（給料手当、法定福利費）</t>
    <rPh sb="6" eb="7">
      <t>カイ</t>
    </rPh>
    <rPh sb="9" eb="10">
      <t>メイ</t>
    </rPh>
    <rPh sb="11" eb="13">
      <t>キュウリョウ</t>
    </rPh>
    <rPh sb="13" eb="15">
      <t>テアテ</t>
    </rPh>
    <rPh sb="16" eb="18">
      <t>ホウテイ</t>
    </rPh>
    <rPh sb="18" eb="20">
      <t>フクリ</t>
    </rPh>
    <rPh sb="20" eb="21">
      <t>ヒ</t>
    </rPh>
    <phoneticPr fontId="2"/>
  </si>
  <si>
    <t>農林産物等の販売事業</t>
    <rPh sb="0" eb="2">
      <t>ノウリン</t>
    </rPh>
    <rPh sb="2" eb="4">
      <t>サンブツ</t>
    </rPh>
    <rPh sb="4" eb="5">
      <t>トウ</t>
    </rPh>
    <rPh sb="6" eb="8">
      <t>ハンバイ</t>
    </rPh>
    <rPh sb="8" eb="10">
      <t>ジギョウ</t>
    </rPh>
    <phoneticPr fontId="2"/>
  </si>
  <si>
    <t>古民家　　 ｜4,400円×650人＝2,860千円
ログハウス｜2,750円×615人＝1,691千円</t>
    <rPh sb="0" eb="1">
      <t>フル</t>
    </rPh>
    <rPh sb="1" eb="2">
      <t>タミ</t>
    </rPh>
    <rPh sb="2" eb="3">
      <t>イエ</t>
    </rPh>
    <rPh sb="12" eb="13">
      <t>エン</t>
    </rPh>
    <rPh sb="17" eb="18">
      <t>ニン</t>
    </rPh>
    <rPh sb="24" eb="26">
      <t>センエン</t>
    </rPh>
    <rPh sb="38" eb="39">
      <t>エン</t>
    </rPh>
    <rPh sb="43" eb="44">
      <t>ヒト</t>
    </rPh>
    <rPh sb="50" eb="52">
      <t>センエン</t>
    </rPh>
    <phoneticPr fontId="2"/>
  </si>
  <si>
    <t>事業費</t>
    <rPh sb="0" eb="3">
      <t>ジギョウヒ</t>
    </rPh>
    <phoneticPr fontId="2"/>
  </si>
  <si>
    <t>給料</t>
    <rPh sb="0" eb="2">
      <t>キュウリョウ</t>
    </rPh>
    <phoneticPr fontId="2"/>
  </si>
  <si>
    <t>法定福利費</t>
    <rPh sb="0" eb="2">
      <t>ホウテイ</t>
    </rPh>
    <rPh sb="2" eb="4">
      <t>フクリ</t>
    </rPh>
    <rPh sb="4" eb="5">
      <t>ヒ</t>
    </rPh>
    <phoneticPr fontId="2"/>
  </si>
  <si>
    <t>賞与</t>
    <rPh sb="0" eb="2">
      <t>ショウヨ</t>
    </rPh>
    <phoneticPr fontId="2"/>
  </si>
  <si>
    <t>手当</t>
    <rPh sb="0" eb="2">
      <t>テアテ</t>
    </rPh>
    <phoneticPr fontId="2"/>
  </si>
  <si>
    <t>法定福利費</t>
    <rPh sb="0" eb="5">
      <t>ホウテイフクリヒ</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</si>
  <si>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</si>
  <si>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</si>
  <si>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</si>
  <si>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※指定管理料は、公益性の認められる経費を対象とするため、該当する費目の「公益事業列」に「●」印と対象金額を記載して提案してください。</t>
    <rPh sb="1" eb="3">
      <t>シテイ</t>
    </rPh>
    <rPh sb="3" eb="5">
      <t>カンリ</t>
    </rPh>
    <rPh sb="5" eb="6">
      <t>リョウ</t>
    </rPh>
    <rPh sb="8" eb="11">
      <t>コウエキセイ</t>
    </rPh>
    <rPh sb="12" eb="13">
      <t>ミト</t>
    </rPh>
    <rPh sb="17" eb="19">
      <t>ケイヒ</t>
    </rPh>
    <rPh sb="20" eb="22">
      <t>タイショウ</t>
    </rPh>
    <rPh sb="28" eb="30">
      <t>ガイトウ</t>
    </rPh>
    <rPh sb="32" eb="34">
      <t>ヒモク</t>
    </rPh>
    <rPh sb="36" eb="38">
      <t>コウエキ</t>
    </rPh>
    <rPh sb="38" eb="40">
      <t>ジギョウ</t>
    </rPh>
    <rPh sb="40" eb="41">
      <t>レツ</t>
    </rPh>
    <rPh sb="46" eb="47">
      <t>シルシ</t>
    </rPh>
    <rPh sb="48" eb="50">
      <t>タイショウ</t>
    </rPh>
    <rPh sb="50" eb="52">
      <t>キンガク</t>
    </rPh>
    <rPh sb="53" eb="55">
      <t>キサイ</t>
    </rPh>
    <rPh sb="57" eb="59">
      <t>テイアン</t>
    </rPh>
    <phoneticPr fontId="2"/>
  </si>
  <si>
    <t>3,800円×15名×7回</t>
    <rPh sb="5" eb="6">
      <t>エン</t>
    </rPh>
    <rPh sb="9" eb="10">
      <t>メイ</t>
    </rPh>
    <rPh sb="12" eb="13">
      <t>カイ</t>
    </rPh>
    <phoneticPr fontId="2"/>
  </si>
  <si>
    <t>1,500円×10名×7回</t>
    <rPh sb="5" eb="6">
      <t>エン</t>
    </rPh>
    <rPh sb="9" eb="10">
      <t>メイ</t>
    </rPh>
    <rPh sb="12" eb="13">
      <t>カイ</t>
    </rPh>
    <phoneticPr fontId="2"/>
  </si>
  <si>
    <t>（材料費39,000円＋講師料18,000円）×7回</t>
    <rPh sb="1" eb="4">
      <t>ザイリョウヒ</t>
    </rPh>
    <rPh sb="10" eb="11">
      <t>エン</t>
    </rPh>
    <rPh sb="12" eb="14">
      <t>コウシ</t>
    </rPh>
    <rPh sb="14" eb="15">
      <t>リョウ</t>
    </rPh>
    <rPh sb="21" eb="22">
      <t>エン</t>
    </rPh>
    <rPh sb="25" eb="26">
      <t>カイ</t>
    </rPh>
    <phoneticPr fontId="2"/>
  </si>
  <si>
    <t>原価率70％</t>
    <rPh sb="0" eb="2">
      <t>ゲンカ</t>
    </rPh>
    <rPh sb="2" eb="3">
      <t>リツ</t>
    </rPh>
    <phoneticPr fontId="2"/>
  </si>
  <si>
    <t>公益事業管理費の積算額（春夏の間で6月の営業を想定）</t>
    <rPh sb="0" eb="2">
      <t>コウエキ</t>
    </rPh>
    <rPh sb="2" eb="4">
      <t>ジギョウ</t>
    </rPh>
    <rPh sb="4" eb="6">
      <t>カンリ</t>
    </rPh>
    <rPh sb="6" eb="7">
      <t>ヒ</t>
    </rPh>
    <rPh sb="8" eb="10">
      <t>セキサン</t>
    </rPh>
    <rPh sb="10" eb="11">
      <t>ガク</t>
    </rPh>
    <rPh sb="12" eb="14">
      <t>ハルナツ</t>
    </rPh>
    <rPh sb="15" eb="16">
      <t>アイダ</t>
    </rPh>
    <rPh sb="18" eb="19">
      <t>ツキ</t>
    </rPh>
    <rPh sb="20" eb="22">
      <t>エイギョウ</t>
    </rPh>
    <rPh sb="23" eb="25">
      <t>ソウテイ</t>
    </rPh>
    <phoneticPr fontId="2"/>
  </si>
  <si>
    <t>※指定管理料は、公益性の認められる経費（管理費）の積算とし、該当する費目の「公益事業列」に「●」印と対象金額を記載。</t>
    <rPh sb="1" eb="3">
      <t>シテイ</t>
    </rPh>
    <rPh sb="3" eb="5">
      <t>カンリ</t>
    </rPh>
    <rPh sb="5" eb="6">
      <t>リョウ</t>
    </rPh>
    <rPh sb="8" eb="11">
      <t>コウエキセイ</t>
    </rPh>
    <rPh sb="12" eb="13">
      <t>ミト</t>
    </rPh>
    <rPh sb="17" eb="19">
      <t>ケイヒ</t>
    </rPh>
    <rPh sb="20" eb="23">
      <t>カンリヒ</t>
    </rPh>
    <rPh sb="25" eb="27">
      <t>セキサン</t>
    </rPh>
    <rPh sb="30" eb="32">
      <t>ガイトウ</t>
    </rPh>
    <rPh sb="34" eb="36">
      <t>ヒモク</t>
    </rPh>
    <rPh sb="38" eb="40">
      <t>コウエキ</t>
    </rPh>
    <rPh sb="40" eb="42">
      <t>ジギョウ</t>
    </rPh>
    <rPh sb="42" eb="43">
      <t>レツ</t>
    </rPh>
    <rPh sb="48" eb="49">
      <t>シルシ</t>
    </rPh>
    <rPh sb="50" eb="52">
      <t>タイショウ</t>
    </rPh>
    <rPh sb="52" eb="54">
      <t>キンガク</t>
    </rPh>
    <rPh sb="55" eb="57">
      <t>キサイ</t>
    </rPh>
    <phoneticPr fontId="2"/>
  </si>
  <si>
    <t>利用料金</t>
    <rPh sb="0" eb="2">
      <t>リヨウ</t>
    </rPh>
    <rPh sb="2" eb="4">
      <t>リョウキン</t>
    </rPh>
    <phoneticPr fontId="4"/>
  </si>
  <si>
    <t>指定管理料</t>
    <rPh sb="0" eb="2">
      <t>シテイ</t>
    </rPh>
    <rPh sb="2" eb="4">
      <t>カンリ</t>
    </rPh>
    <rPh sb="4" eb="5">
      <t>リョウ</t>
    </rPh>
    <phoneticPr fontId="4"/>
  </si>
  <si>
    <t>人件費</t>
    <rPh sb="0" eb="3">
      <t>ジンケンヒ</t>
    </rPh>
    <phoneticPr fontId="2"/>
  </si>
  <si>
    <t>事務費</t>
    <rPh sb="0" eb="3">
      <t>ジムヒ</t>
    </rPh>
    <phoneticPr fontId="2"/>
  </si>
  <si>
    <t>備考</t>
  </si>
  <si>
    <t>備考</t>
    <rPh sb="0" eb="2">
      <t>ビコウ</t>
    </rPh>
    <phoneticPr fontId="2"/>
  </si>
  <si>
    <t>燃料費</t>
    <rPh sb="0" eb="3">
      <t>ネンリョウヒ</t>
    </rPh>
    <phoneticPr fontId="2"/>
  </si>
  <si>
    <t>修繕費</t>
    <rPh sb="0" eb="3">
      <t>シュウゼンヒ</t>
    </rPh>
    <phoneticPr fontId="2"/>
  </si>
  <si>
    <t>委託料</t>
    <rPh sb="0" eb="3">
      <t>イタクリョウ</t>
    </rPh>
    <phoneticPr fontId="2"/>
  </si>
  <si>
    <t>広告宣伝費</t>
    <rPh sb="0" eb="2">
      <t>コウコク</t>
    </rPh>
    <rPh sb="2" eb="5">
      <t>センデンヒ</t>
    </rPh>
    <phoneticPr fontId="2"/>
  </si>
  <si>
    <t>通信運搬費</t>
    <rPh sb="0" eb="2">
      <t>ツウシン</t>
    </rPh>
    <rPh sb="2" eb="4">
      <t>ウンパン</t>
    </rPh>
    <rPh sb="4" eb="5">
      <t>ヒ</t>
    </rPh>
    <phoneticPr fontId="2"/>
  </si>
  <si>
    <t>消耗什器備品費</t>
    <rPh sb="0" eb="2">
      <t>ショウモウ</t>
    </rPh>
    <rPh sb="2" eb="4">
      <t>ジュウキ</t>
    </rPh>
    <rPh sb="4" eb="6">
      <t>ビヒン</t>
    </rPh>
    <rPh sb="6" eb="7">
      <t>ヒ</t>
    </rPh>
    <phoneticPr fontId="2"/>
  </si>
  <si>
    <t>消耗品費</t>
    <rPh sb="0" eb="2">
      <t>ショウモウ</t>
    </rPh>
    <rPh sb="2" eb="3">
      <t>ヒン</t>
    </rPh>
    <rPh sb="3" eb="4">
      <t>ヒ</t>
    </rPh>
    <phoneticPr fontId="2"/>
  </si>
  <si>
    <t>借上料・テレビ等視聴料</t>
    <rPh sb="0" eb="1">
      <t>シャク</t>
    </rPh>
    <rPh sb="1" eb="2">
      <t>ジョウ</t>
    </rPh>
    <rPh sb="2" eb="3">
      <t>リョウ</t>
    </rPh>
    <rPh sb="7" eb="8">
      <t>トウ</t>
    </rPh>
    <rPh sb="8" eb="10">
      <t>シチョウ</t>
    </rPh>
    <rPh sb="10" eb="11">
      <t>リョウ</t>
    </rPh>
    <phoneticPr fontId="2"/>
  </si>
  <si>
    <t>電気料金</t>
    <rPh sb="0" eb="2">
      <t>デンキ</t>
    </rPh>
    <rPh sb="2" eb="4">
      <t>リョウキン</t>
    </rPh>
    <phoneticPr fontId="2"/>
  </si>
  <si>
    <t>メンテナンス・保守料</t>
    <rPh sb="7" eb="9">
      <t>ホシュ</t>
    </rPh>
    <rPh sb="9" eb="10">
      <t>リョウ</t>
    </rPh>
    <phoneticPr fontId="2"/>
  </si>
  <si>
    <t>ガス料金</t>
    <rPh sb="2" eb="4">
      <t>リョウキン</t>
    </rPh>
    <phoneticPr fontId="2"/>
  </si>
  <si>
    <t>印刷製本費</t>
    <rPh sb="0" eb="2">
      <t>インサツ</t>
    </rPh>
    <rPh sb="2" eb="4">
      <t>セイホン</t>
    </rPh>
    <rPh sb="4" eb="5">
      <t>ヒ</t>
    </rPh>
    <phoneticPr fontId="2"/>
  </si>
  <si>
    <t>令和3年度</t>
  </si>
  <si>
    <t>令和3年度</t>
    <rPh sb="0" eb="1">
      <t>レイ</t>
    </rPh>
    <rPh sb="1" eb="2">
      <t>ワ</t>
    </rPh>
    <rPh sb="3" eb="5">
      <t>ネンド</t>
    </rPh>
    <phoneticPr fontId="2"/>
  </si>
  <si>
    <t>令和4年度</t>
    <rPh sb="0" eb="1">
      <t>レイ</t>
    </rPh>
    <rPh sb="1" eb="2">
      <t>ワ</t>
    </rPh>
    <rPh sb="3" eb="5">
      <t>ネンド</t>
    </rPh>
    <phoneticPr fontId="2"/>
  </si>
  <si>
    <t>令和5年度</t>
    <rPh sb="0" eb="1">
      <t>レイ</t>
    </rPh>
    <rPh sb="1" eb="2">
      <t>ワ</t>
    </rPh>
    <rPh sb="3" eb="5">
      <t>ネンド</t>
    </rPh>
    <phoneticPr fontId="2"/>
  </si>
  <si>
    <t>（様式第3号）</t>
    <rPh sb="1" eb="3">
      <t>ヨウシキ</t>
    </rPh>
    <rPh sb="3" eb="4">
      <t>ダイ</t>
    </rPh>
    <rPh sb="5" eb="6">
      <t>ゴウ</t>
    </rPh>
    <phoneticPr fontId="2"/>
  </si>
  <si>
    <t>浜田市ふるさと体験村施設における自主事業に係る収支計画書</t>
    <phoneticPr fontId="2"/>
  </si>
  <si>
    <t>（単位：千円）</t>
  </si>
  <si>
    <t>令和4年度</t>
  </si>
  <si>
    <t>令和5年度</t>
  </si>
  <si>
    <t>合　計</t>
  </si>
  <si>
    <t>収入</t>
  </si>
  <si>
    <t>支出</t>
  </si>
  <si>
    <t>差引（Ａ）－（Ｂ）</t>
    <phoneticPr fontId="2"/>
  </si>
  <si>
    <t>体験ジャンル</t>
    <rPh sb="0" eb="2">
      <t>タイケン</t>
    </rPh>
    <phoneticPr fontId="22"/>
  </si>
  <si>
    <t>目的</t>
    <rPh sb="0" eb="2">
      <t>モクテキ</t>
    </rPh>
    <phoneticPr fontId="22"/>
  </si>
  <si>
    <t>備考</t>
    <rPh sb="0" eb="2">
      <t>ビコウ</t>
    </rPh>
    <phoneticPr fontId="22"/>
  </si>
  <si>
    <t>4月</t>
    <rPh sb="1" eb="2">
      <t>ガツ</t>
    </rPh>
    <phoneticPr fontId="22"/>
  </si>
  <si>
    <t>5月</t>
    <rPh sb="1" eb="2">
      <t>ガツ</t>
    </rPh>
    <phoneticPr fontId="22"/>
  </si>
  <si>
    <t>6月</t>
  </si>
  <si>
    <t>7月</t>
  </si>
  <si>
    <t>8月</t>
  </si>
  <si>
    <t>9月</t>
  </si>
  <si>
    <t>10月</t>
  </si>
  <si>
    <t>11月</t>
  </si>
  <si>
    <t>12月</t>
  </si>
  <si>
    <t>1月</t>
  </si>
  <si>
    <t>2月</t>
  </si>
  <si>
    <t>3月</t>
  </si>
  <si>
    <t>【記入例】
田植え体験</t>
    <rPh sb="1" eb="3">
      <t>キニュウ</t>
    </rPh>
    <rPh sb="3" eb="4">
      <t>レイ</t>
    </rPh>
    <rPh sb="6" eb="8">
      <t>タウ</t>
    </rPh>
    <rPh sb="9" eb="11">
      <t>タイケン</t>
    </rPh>
    <phoneticPr fontId="22"/>
  </si>
  <si>
    <t>米、漬物、農産加工品の物販も実施</t>
    <rPh sb="0" eb="1">
      <t>コメ</t>
    </rPh>
    <rPh sb="2" eb="4">
      <t>ツケモノ</t>
    </rPh>
    <rPh sb="5" eb="7">
      <t>ノウサン</t>
    </rPh>
    <rPh sb="7" eb="10">
      <t>カコウヒン</t>
    </rPh>
    <rPh sb="11" eb="13">
      <t>ブッパン</t>
    </rPh>
    <rPh sb="14" eb="16">
      <t>ジッシ</t>
    </rPh>
    <phoneticPr fontId="22"/>
  </si>
  <si>
    <t>（記載上の注意）</t>
    <rPh sb="1" eb="3">
      <t>キサイ</t>
    </rPh>
    <rPh sb="3" eb="4">
      <t>ジョウ</t>
    </rPh>
    <rPh sb="5" eb="7">
      <t>チュウイ</t>
    </rPh>
    <phoneticPr fontId="22"/>
  </si>
  <si>
    <t>農林業体験</t>
  </si>
  <si>
    <t>農林業体験</t>
    <phoneticPr fontId="2"/>
  </si>
  <si>
    <t>伝統文化体験</t>
    <phoneticPr fontId="2"/>
  </si>
  <si>
    <t>暮らし体験</t>
    <phoneticPr fontId="2"/>
  </si>
  <si>
    <t>その他体験</t>
    <phoneticPr fontId="2"/>
  </si>
  <si>
    <t>横谷集落・体験村</t>
    <rPh sb="0" eb="2">
      <t>ヨコタニ</t>
    </rPh>
    <rPh sb="2" eb="4">
      <t>シュウラク</t>
    </rPh>
    <rPh sb="5" eb="7">
      <t>タイケン</t>
    </rPh>
    <rPh sb="7" eb="8">
      <t>ムラ</t>
    </rPh>
    <phoneticPr fontId="22"/>
  </si>
  <si>
    <t>項目</t>
    <rPh sb="0" eb="2">
      <t>コウモク</t>
    </rPh>
    <phoneticPr fontId="2"/>
  </si>
  <si>
    <t>（様式第2号　別紙）</t>
    <rPh sb="7" eb="9">
      <t>ベッシ</t>
    </rPh>
    <phoneticPr fontId="2"/>
  </si>
  <si>
    <t>（様式第4号　別紙）</t>
    <phoneticPr fontId="2"/>
  </si>
  <si>
    <t>実施時期</t>
    <rPh sb="0" eb="2">
      <t>ジッシ</t>
    </rPh>
    <rPh sb="2" eb="4">
      <t>ジキ</t>
    </rPh>
    <phoneticPr fontId="22"/>
  </si>
  <si>
    <t>実施場所</t>
    <rPh sb="0" eb="2">
      <t>ジッシ</t>
    </rPh>
    <rPh sb="2" eb="4">
      <t>バショ</t>
    </rPh>
    <phoneticPr fontId="22"/>
  </si>
  <si>
    <t>事業名</t>
    <rPh sb="0" eb="2">
      <t>ジギョウ</t>
    </rPh>
    <rPh sb="2" eb="3">
      <t>メイ</t>
    </rPh>
    <phoneticPr fontId="22"/>
  </si>
  <si>
    <t>※ 行が足りない場合は、適宜追加してください。</t>
    <rPh sb="2" eb="3">
      <t>ギョウ</t>
    </rPh>
    <rPh sb="4" eb="5">
      <t>タ</t>
    </rPh>
    <rPh sb="8" eb="10">
      <t>バアイ</t>
    </rPh>
    <rPh sb="14" eb="16">
      <t>ツイカ</t>
    </rPh>
    <phoneticPr fontId="2"/>
  </si>
  <si>
    <t>※ 目的については、体験交流で狙いとする目的を記載してください。</t>
    <rPh sb="2" eb="4">
      <t>モクテキ</t>
    </rPh>
    <rPh sb="10" eb="12">
      <t>タイケン</t>
    </rPh>
    <rPh sb="12" eb="14">
      <t>コウリュウ</t>
    </rPh>
    <rPh sb="15" eb="16">
      <t>ネラ</t>
    </rPh>
    <rPh sb="20" eb="22">
      <t>モクテキ</t>
    </rPh>
    <rPh sb="23" eb="25">
      <t>キサイ</t>
    </rPh>
    <phoneticPr fontId="22"/>
  </si>
  <si>
    <t>※ 体験ジャンルについては、「農林業体験」「伝統文化体験」「暮らし体験」「その他体験」から選択してください。</t>
    <rPh sb="2" eb="4">
      <t>タイケン</t>
    </rPh>
    <rPh sb="15" eb="18">
      <t>ノウリンギョウ</t>
    </rPh>
    <rPh sb="18" eb="20">
      <t>タイケン</t>
    </rPh>
    <rPh sb="22" eb="24">
      <t>デントウ</t>
    </rPh>
    <rPh sb="24" eb="26">
      <t>ブンカ</t>
    </rPh>
    <rPh sb="26" eb="28">
      <t>タイケン</t>
    </rPh>
    <rPh sb="30" eb="31">
      <t>ク</t>
    </rPh>
    <rPh sb="33" eb="35">
      <t>タイケン</t>
    </rPh>
    <rPh sb="39" eb="40">
      <t>タ</t>
    </rPh>
    <rPh sb="40" eb="42">
      <t>タイケン</t>
    </rPh>
    <rPh sb="45" eb="47">
      <t>センタク</t>
    </rPh>
    <phoneticPr fontId="22"/>
  </si>
  <si>
    <t>連携イベント</t>
    <rPh sb="0" eb="2">
      <t>レンケイ</t>
    </rPh>
    <phoneticPr fontId="22"/>
  </si>
  <si>
    <t>※ 連携イベントについては、地域内のイベント等で連携する想定があれば記入してください。</t>
    <rPh sb="2" eb="4">
      <t>レンケイ</t>
    </rPh>
    <rPh sb="14" eb="16">
      <t>チイキ</t>
    </rPh>
    <rPh sb="16" eb="17">
      <t>ナイ</t>
    </rPh>
    <rPh sb="22" eb="23">
      <t>トウ</t>
    </rPh>
    <rPh sb="24" eb="26">
      <t>レンケイ</t>
    </rPh>
    <rPh sb="28" eb="30">
      <t>ソウテイ</t>
    </rPh>
    <rPh sb="34" eb="36">
      <t>キニュウ</t>
    </rPh>
    <phoneticPr fontId="22"/>
  </si>
  <si>
    <t>（単位：千円）</t>
    <rPh sb="1" eb="3">
      <t>タンイ</t>
    </rPh>
    <rPh sb="4" eb="6">
      <t>センエン</t>
    </rPh>
    <phoneticPr fontId="2"/>
  </si>
  <si>
    <t>清掃費</t>
    <rPh sb="0" eb="2">
      <t>セイソウ</t>
    </rPh>
    <rPh sb="2" eb="3">
      <t>ヒ</t>
    </rPh>
    <phoneticPr fontId="2"/>
  </si>
  <si>
    <t>団体名　　　　　　　　　　　　　　　　　　　　　　　</t>
    <rPh sb="0" eb="2">
      <t>ダンタイ</t>
    </rPh>
    <rPh sb="2" eb="3">
      <t>メイ</t>
    </rPh>
    <phoneticPr fontId="2"/>
  </si>
  <si>
    <t>事業名　　　　　　　　　　　　　　　　　　　　　　　</t>
    <rPh sb="0" eb="2">
      <t>ジギョウ</t>
    </rPh>
    <rPh sb="2" eb="3">
      <t>メイ</t>
    </rPh>
    <phoneticPr fontId="2"/>
  </si>
  <si>
    <t>団体名　　　　　　　　　　　　　　　　　　　　　　　　　　　　</t>
    <rPh sb="0" eb="2">
      <t>ダンタイ</t>
    </rPh>
    <rPh sb="2" eb="3">
      <t>メイ</t>
    </rPh>
    <phoneticPr fontId="2"/>
  </si>
  <si>
    <r>
      <t xml:space="preserve">※　収入項目・支出項目の追加等は適宜行ってください。
※　消費税及び地方消費税（税率10％）を含んだ額を記入してください。
※　修繕費の取扱いについては、募集要項の「第4 経理に関する事項　5指定管理料の支払い」を参照
　　してください。
</t>
    </r>
    <r>
      <rPr>
        <sz val="10"/>
        <color rgb="FFFF0000"/>
        <rFont val="ＭＳ 明朝"/>
        <family val="1"/>
        <charset val="128"/>
      </rPr>
      <t>※　自主事業に係る収入及び支出がある場合は、本収支計画書には含めず、様式第4号 別紙「浜田市
　　ふるさと体験村施設における自主事業に係る収支計画書により提案してください。</t>
    </r>
    <phoneticPr fontId="2"/>
  </si>
  <si>
    <t>年間
実施回数</t>
    <rPh sb="0" eb="2">
      <t>ネンカン</t>
    </rPh>
    <rPh sb="3" eb="5">
      <t>ジッシ</t>
    </rPh>
    <rPh sb="5" eb="7">
      <t>カイスウ</t>
    </rPh>
    <phoneticPr fontId="22"/>
  </si>
  <si>
    <t>支出計</t>
    <rPh sb="0" eb="2">
      <t>シシュツ</t>
    </rPh>
    <rPh sb="2" eb="3">
      <t>ケイ</t>
    </rPh>
    <phoneticPr fontId="4"/>
  </si>
  <si>
    <t>収入計</t>
    <rPh sb="0" eb="2">
      <t>シュウニュウ</t>
    </rPh>
    <rPh sb="2" eb="3">
      <t>ケイ</t>
    </rPh>
    <phoneticPr fontId="4"/>
  </si>
  <si>
    <t>浜田市ふるさと体験村施設管理運営に係る収支計画書</t>
    <rPh sb="0" eb="3">
      <t>ハマダシ</t>
    </rPh>
    <rPh sb="10" eb="12">
      <t>シセツ</t>
    </rPh>
    <rPh sb="12" eb="14">
      <t>カンリ</t>
    </rPh>
    <rPh sb="14" eb="16">
      <t>ウンエイ</t>
    </rPh>
    <rPh sb="17" eb="18">
      <t>カカ</t>
    </rPh>
    <rPh sb="19" eb="21">
      <t>シュウシ</t>
    </rPh>
    <rPh sb="21" eb="23">
      <t>ケイカク</t>
    </rPh>
    <rPh sb="23" eb="24">
      <t>ショ</t>
    </rPh>
    <phoneticPr fontId="2"/>
  </si>
  <si>
    <t>項目</t>
    <rPh sb="0" eb="2">
      <t>コウモク</t>
    </rPh>
    <phoneticPr fontId="4"/>
  </si>
  <si>
    <t>体験交流事業の年間計画書</t>
    <rPh sb="4" eb="6">
      <t>ジギョウ</t>
    </rPh>
    <rPh sb="9" eb="11">
      <t>ケイカク</t>
    </rPh>
    <rPh sb="11" eb="12">
      <t>ショ</t>
    </rPh>
    <phoneticPr fontId="2"/>
  </si>
  <si>
    <t>収入計（Ａ）　</t>
    <phoneticPr fontId="2"/>
  </si>
  <si>
    <t>支出計（Ｂ）　</t>
    <phoneticPr fontId="2"/>
  </si>
  <si>
    <t>※ 実施時期については、想定している時期の欄を塗りつぶしてください。</t>
    <rPh sb="2" eb="4">
      <t>ジッシ</t>
    </rPh>
    <rPh sb="4" eb="6">
      <t>ジキ</t>
    </rPh>
    <rPh sb="5" eb="6">
      <t>テイジ</t>
    </rPh>
    <rPh sb="12" eb="14">
      <t>ソウテイ</t>
    </rPh>
    <rPh sb="18" eb="20">
      <t>ジキ</t>
    </rPh>
    <rPh sb="21" eb="22">
      <t>ラン</t>
    </rPh>
    <rPh sb="23" eb="24">
      <t>ヌ</t>
    </rPh>
    <phoneticPr fontId="22"/>
  </si>
  <si>
    <t>※ 実施場所については、想定する会場や地域を記入してください。複数ある場合は複数記入してください。</t>
    <rPh sb="2" eb="4">
      <t>ジッシ</t>
    </rPh>
    <rPh sb="4" eb="6">
      <t>バショ</t>
    </rPh>
    <rPh sb="12" eb="14">
      <t>ソウテイ</t>
    </rPh>
    <rPh sb="16" eb="18">
      <t>カイジョウ</t>
    </rPh>
    <rPh sb="19" eb="21">
      <t>チイキ</t>
    </rPh>
    <rPh sb="22" eb="24">
      <t>キニュウ</t>
    </rPh>
    <rPh sb="31" eb="33">
      <t>フクスウ</t>
    </rPh>
    <rPh sb="35" eb="37">
      <t>バアイ</t>
    </rPh>
    <rPh sb="38" eb="40">
      <t>フクスウ</t>
    </rPh>
    <rPh sb="40" eb="42">
      <t>キニュウ</t>
    </rPh>
    <phoneticPr fontId="22"/>
  </si>
  <si>
    <t>※　収入項目・支出項目の追加等は適宜行ってください。
※　消費税及び地方消費税（税率10％）を含んだ額を記入してください。
※　修繕費の取扱いについては、募集要項の「第4 経理に関する事項　5指定管理料の支払い」を参照
　　してください。
※　自主事業に係る収入及び支出がある場合は、本収支計画書には含めず、様式第4号 別紙「浜田市
　　ふるさと体験村施設における自主事業に係る収支計画書により提案してください。</t>
    <phoneticPr fontId="2"/>
  </si>
  <si>
    <t>※　消費税及び地方消費税（税率10％）を含んだ額を記入してください。
※　自主事業は指定管理者の費用と責任により実施するため、事業実施に当たり必要となる施設等の
　　修繕費用及び原状回復に係る費用は、全て指定管理者の負担とします（市が指示し又は認めた
　　場合を除く）。また、利用料金及び指定管理料は収入に含めないでださい。
※　提案に当たっては、本様式1枚につき1事業としますので、複数事業提案される場合は、事業ごと
　　に作成してください。</t>
    <rPh sb="91" eb="93">
      <t>カイフク</t>
    </rPh>
    <rPh sb="194" eb="196">
      <t>ジギョウ</t>
    </rPh>
    <phoneticPr fontId="2"/>
  </si>
  <si>
    <t>年間
参加人数</t>
    <rPh sb="0" eb="2">
      <t>ネンカン</t>
    </rPh>
    <rPh sb="3" eb="5">
      <t>サンカ</t>
    </rPh>
    <rPh sb="5" eb="7">
      <t>ニンズウ</t>
    </rPh>
    <phoneticPr fontId="22"/>
  </si>
  <si>
    <t>農業体験を通じた弥栄との関係人口づくり</t>
    <rPh sb="0" eb="2">
      <t>ノウギョウ</t>
    </rPh>
    <rPh sb="2" eb="4">
      <t>タイケン</t>
    </rPh>
    <rPh sb="5" eb="6">
      <t>ツウ</t>
    </rPh>
    <rPh sb="8" eb="10">
      <t>ヤサカ</t>
    </rPh>
    <rPh sb="12" eb="14">
      <t>カンケイ</t>
    </rPh>
    <rPh sb="14" eb="16">
      <t>ジンコウ</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</si>
</sst>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quot;円&quot;;&quot;▲ &quot;#,##0&quot;円&quot;"/>
    <numFmt numFmtId="178" formatCode="#,##0&quot;人&quot;;&quot;▲ &quot;#,##0&quot;人&quot;"/>
    <numFmt numFmtId="179" formatCode="#,###&quot;回&quot;"/>
    <numFmt numFmtId="180" formatCode="#,###&quot;人&quot;"/>
  </numFmts>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0"/>
      <name val="ＭＳ Ｐゴシック"/>
      <family val="3"/>
      <charset val="128"/>
    </font>
    <font>
      <sz val="9"/>
      <color theme="1"/>
      <name val="ＭＳ Ｐゴシック"/>
      <family val="2"/>
      <charset val="128"/>
      <scheme val="minor"/>
    </font>
    <font>
      <sz val="12"/>
      <name val="ＭＳ Ｐゴシック"/>
      <family val="3"/>
      <charset val="128"/>
    </font>
    <font>
      <b/>
      <sz val="16"/>
      <name val="ＭＳ Ｐゴシック"/>
      <family val="3"/>
      <charset val="128"/>
    </font>
    <font>
      <sz val="12"/>
      <name val="ＭＳ Ｐゴシック"/>
      <family val="2"/>
      <charset val="128"/>
      <scheme val="minor"/>
    </font>
    <font>
      <sz val="12"/>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3"/>
      <name val="ＭＳ Ｐゴシック"/>
      <family val="3"/>
      <charset val="128"/>
    </font>
    <font>
      <b/>
      <sz val="13"/>
      <name val="ＭＳ Ｐゴシック"/>
      <family val="3"/>
      <charset val="128"/>
    </font>
    <font>
      <sz val="13"/>
      <color rgb="FFFF0000"/>
      <name val="ＭＳ Ｐゴシック"/>
      <family val="3"/>
      <charset val="128"/>
    </font>
    <font>
      <sz val="10"/>
      <name val="ＭＳ 明朝"/>
      <family val="1"/>
      <charset val="128"/>
    </font>
    <font>
      <sz val="11"/>
      <name val="ＭＳ 明朝"/>
      <family val="1"/>
      <charset val="128"/>
    </font>
    <font>
      <sz val="11"/>
      <color rgb="FFFF0000"/>
      <name val="ＭＳ 明朝"/>
      <family val="1"/>
      <charset val="128"/>
    </font>
    <font>
      <sz val="6"/>
      <name val="ＭＳ 明朝"/>
      <family val="2"/>
      <charset val="128"/>
    </font>
    <font>
      <sz val="11"/>
      <name val="ＭＳ Ｐ明朝"/>
      <family val="1"/>
      <charset val="128"/>
    </font>
    <font>
      <sz val="12"/>
      <color theme="1"/>
      <name val="ＭＳ Ｐ明朝"/>
      <family val="1"/>
      <charset val="128"/>
    </font>
    <font>
      <sz val="12"/>
      <name val="ＭＳ Ｐ明朝"/>
      <family val="1"/>
      <charset val="128"/>
    </font>
    <font>
      <sz val="11"/>
      <color theme="1"/>
      <name val="ＭＳ 明朝"/>
      <family val="1"/>
      <charset val="128"/>
    </font>
    <font>
      <i/>
      <sz val="12"/>
      <color theme="1"/>
      <name val="ＭＳ Ｐ明朝"/>
      <family val="1"/>
      <charset val="128"/>
    </font>
    <font>
      <u/>
      <sz val="11"/>
      <name val="ＭＳ Ｐ明朝"/>
      <family val="1"/>
      <charset val="128"/>
    </font>
    <font>
      <u/>
      <sz val="12"/>
      <name val="ＭＳ Ｐ明朝"/>
      <family val="1"/>
      <charset val="128"/>
    </font>
    <font>
      <sz val="10"/>
      <color rgb="FFFF0000"/>
      <name val="ＭＳ 明朝"/>
      <family val="1"/>
      <charset val="128"/>
    </font>
    <font>
      <sz val="14"/>
      <name val="ＭＳ Ｐ明朝"/>
      <family val="1"/>
      <charset val="128"/>
    </font>
    <font>
      <sz val="11"/>
      <name val="ＭＳ Ｐゴシック"/>
      <family val="2"/>
      <charset val="128"/>
      <scheme val="minor"/>
    </font>
    <font>
      <sz val="11"/>
      <name val="Times New Roman"/>
      <family val="1"/>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00B05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dotted">
        <color indexed="64"/>
      </top>
      <bottom style="thin">
        <color indexed="64"/>
      </bottom>
      <diagonal style="thin">
        <color indexed="64"/>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style="dotted">
        <color indexed="64"/>
      </top>
      <bottom style="dotted">
        <color indexed="64"/>
      </bottom>
      <diagonal style="thin">
        <color indexed="64"/>
      </diagonal>
    </border>
    <border>
      <left style="thin">
        <color indexed="64"/>
      </left>
      <right style="dotted">
        <color indexed="64"/>
      </right>
      <top style="medium">
        <color indexed="64"/>
      </top>
      <bottom/>
      <diagonal/>
    </border>
    <border>
      <left style="thin">
        <color indexed="64"/>
      </left>
      <right style="medium">
        <color indexed="64"/>
      </right>
      <top style="thin">
        <color indexed="64"/>
      </top>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diagonalDown="1">
      <left style="thin">
        <color indexed="64"/>
      </left>
      <right style="thin">
        <color indexed="64"/>
      </right>
      <top style="medium">
        <color indexed="64"/>
      </top>
      <bottom/>
      <diagonal style="thin">
        <color indexed="64"/>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left/>
      <right/>
      <top style="thin">
        <color indexed="64"/>
      </top>
      <bottom style="double">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5" fillId="0" borderId="0"/>
    <xf numFmtId="38" fontId="5" fillId="0" borderId="0" applyFont="0" applyFill="0" applyBorder="0" applyAlignment="0" applyProtection="0">
      <alignment vertical="center"/>
    </xf>
  </cellStyleXfs>
  <cellXfs count="486">
    <xf numFmtId="0" fontId="0" fillId="0" borderId="0" xfId="0">
      <alignment vertical="center"/>
    </xf>
    <xf numFmtId="38" fontId="8" fillId="0" borderId="6" xfId="1" applyFont="1" applyFill="1" applyBorder="1" applyAlignment="1">
      <alignment horizontal="center" vertical="center" shrinkToFit="1"/>
    </xf>
    <xf numFmtId="38" fontId="6" fillId="0" borderId="0" xfId="1" applyFont="1" applyFill="1" applyAlignment="1">
      <alignment horizontal="center" vertical="center" shrinkToFit="1"/>
    </xf>
    <xf numFmtId="38" fontId="8" fillId="0" borderId="8" xfId="1" applyFont="1" applyFill="1" applyBorder="1" applyAlignment="1">
      <alignment horizontal="centerContinuous" vertical="center" shrinkToFit="1"/>
    </xf>
    <xf numFmtId="0" fontId="10" fillId="0" borderId="0" xfId="0" applyFont="1" applyAlignment="1">
      <alignment vertical="center"/>
    </xf>
    <xf numFmtId="0" fontId="11" fillId="0" borderId="25" xfId="0" applyFont="1" applyBorder="1" applyAlignment="1">
      <alignment vertical="center"/>
    </xf>
    <xf numFmtId="0" fontId="11" fillId="0" borderId="26" xfId="0" applyFont="1" applyBorder="1" applyAlignment="1">
      <alignment horizontal="center" vertical="center"/>
    </xf>
    <xf numFmtId="0" fontId="11" fillId="0" borderId="29" xfId="0" applyFont="1" applyBorder="1" applyAlignment="1">
      <alignment horizontal="center" vertical="center"/>
    </xf>
    <xf numFmtId="0" fontId="11" fillId="0" borderId="39" xfId="0" applyFont="1" applyBorder="1" applyAlignment="1">
      <alignment horizontal="center" vertical="center"/>
    </xf>
    <xf numFmtId="0" fontId="11" fillId="0" borderId="30" xfId="0" applyFont="1" applyBorder="1" applyAlignment="1">
      <alignment horizontal="center" vertical="center"/>
    </xf>
    <xf numFmtId="0" fontId="11" fillId="0" borderId="27" xfId="0" applyFont="1" applyBorder="1" applyAlignment="1">
      <alignment horizontal="center" vertical="center"/>
    </xf>
    <xf numFmtId="0" fontId="11" fillId="0" borderId="1" xfId="0" applyFont="1" applyBorder="1" applyAlignment="1">
      <alignment vertical="center"/>
    </xf>
    <xf numFmtId="0" fontId="11" fillId="0" borderId="3" xfId="0" applyFont="1" applyBorder="1" applyAlignment="1">
      <alignment vertical="center"/>
    </xf>
    <xf numFmtId="0" fontId="11" fillId="0" borderId="40" xfId="0" applyFont="1" applyBorder="1" applyAlignment="1">
      <alignment vertical="center"/>
    </xf>
    <xf numFmtId="0" fontId="11" fillId="0" borderId="31" xfId="0" applyFont="1" applyBorder="1" applyAlignment="1">
      <alignment vertical="center"/>
    </xf>
    <xf numFmtId="0" fontId="11" fillId="0" borderId="33" xfId="0" applyFont="1" applyBorder="1" applyAlignment="1">
      <alignment horizontal="center" vertical="center"/>
    </xf>
    <xf numFmtId="0" fontId="11" fillId="0" borderId="11" xfId="0" applyFont="1" applyBorder="1" applyAlignment="1">
      <alignment vertical="center"/>
    </xf>
    <xf numFmtId="0" fontId="11" fillId="0" borderId="18" xfId="0" applyFont="1" applyBorder="1" applyAlignment="1">
      <alignment vertical="center"/>
    </xf>
    <xf numFmtId="0" fontId="11" fillId="0" borderId="4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horizontal="center" vertical="center"/>
    </xf>
    <xf numFmtId="0" fontId="11" fillId="0" borderId="36" xfId="0" applyFont="1" applyBorder="1" applyAlignment="1">
      <alignment vertical="center"/>
    </xf>
    <xf numFmtId="0" fontId="11" fillId="0" borderId="37" xfId="0" applyFont="1" applyBorder="1" applyAlignment="1">
      <alignment vertical="center"/>
    </xf>
    <xf numFmtId="0" fontId="11" fillId="0" borderId="42" xfId="0" applyFont="1" applyBorder="1" applyAlignment="1">
      <alignment vertical="center"/>
    </xf>
    <xf numFmtId="0" fontId="11" fillId="0" borderId="38" xfId="0" applyFont="1" applyBorder="1" applyAlignment="1">
      <alignment vertical="center"/>
    </xf>
    <xf numFmtId="0" fontId="11" fillId="0" borderId="28" xfId="0" applyFont="1" applyBorder="1" applyAlignment="1">
      <alignment horizontal="center" vertical="center"/>
    </xf>
    <xf numFmtId="0" fontId="11" fillId="0" borderId="14" xfId="0" applyFont="1" applyBorder="1" applyAlignment="1">
      <alignment vertical="center"/>
    </xf>
    <xf numFmtId="0" fontId="11" fillId="0" borderId="21" xfId="0" applyFont="1" applyBorder="1" applyAlignment="1">
      <alignment vertical="center"/>
    </xf>
    <xf numFmtId="0" fontId="11" fillId="0" borderId="43" xfId="0" applyFont="1" applyBorder="1" applyAlignment="1">
      <alignment vertical="center"/>
    </xf>
    <xf numFmtId="0" fontId="11" fillId="0" borderId="32" xfId="0" applyFont="1" applyBorder="1" applyAlignment="1">
      <alignment vertical="center"/>
    </xf>
    <xf numFmtId="0" fontId="11" fillId="0" borderId="0" xfId="0" applyFont="1" applyAlignment="1">
      <alignment vertical="center"/>
    </xf>
    <xf numFmtId="0" fontId="11" fillId="0" borderId="48" xfId="0" applyFont="1" applyBorder="1" applyAlignment="1">
      <alignment horizontal="center" vertical="center"/>
    </xf>
    <xf numFmtId="0" fontId="11" fillId="0" borderId="49" xfId="0" applyFont="1" applyBorder="1" applyAlignment="1">
      <alignment vertical="center"/>
    </xf>
    <xf numFmtId="0" fontId="11" fillId="0" borderId="50" xfId="0" applyFont="1" applyBorder="1" applyAlignment="1">
      <alignment vertical="center"/>
    </xf>
    <xf numFmtId="0" fontId="0" fillId="0" borderId="0" xfId="0" applyAlignment="1">
      <alignment vertical="center" shrinkToFit="1"/>
    </xf>
    <xf numFmtId="38" fontId="0" fillId="0" borderId="0" xfId="1" applyFont="1" applyAlignment="1">
      <alignment vertical="center" shrinkToFit="1"/>
    </xf>
    <xf numFmtId="38" fontId="0" fillId="0" borderId="0" xfId="1" applyFont="1" applyBorder="1" applyAlignment="1">
      <alignment vertical="center" shrinkToFit="1"/>
    </xf>
    <xf numFmtId="38" fontId="12" fillId="0" borderId="0" xfId="1" applyFont="1" applyBorder="1" applyAlignment="1">
      <alignment vertical="center" shrinkToFit="1"/>
    </xf>
    <xf numFmtId="0" fontId="13" fillId="0" borderId="53" xfId="0" applyFont="1" applyBorder="1" applyAlignment="1">
      <alignment horizontal="right" vertical="center" shrinkToFit="1"/>
    </xf>
    <xf numFmtId="0" fontId="13" fillId="0" borderId="54" xfId="0" applyFont="1" applyBorder="1" applyAlignment="1">
      <alignment horizontal="right" vertical="center" shrinkToFit="1"/>
    </xf>
    <xf numFmtId="0" fontId="13" fillId="0" borderId="1" xfId="0" applyFont="1" applyBorder="1" applyAlignment="1">
      <alignment horizontal="right"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26" xfId="0" applyBorder="1" applyAlignment="1">
      <alignment horizontal="center" vertical="center" shrinkToFit="1"/>
    </xf>
    <xf numFmtId="0" fontId="0" fillId="0" borderId="48" xfId="0" applyBorder="1" applyAlignment="1">
      <alignment horizontal="center" vertical="center" shrinkToFit="1"/>
    </xf>
    <xf numFmtId="0" fontId="7" fillId="0" borderId="58" xfId="0" applyFont="1" applyBorder="1" applyAlignment="1">
      <alignment horizontal="right" vertical="center" shrinkToFit="1"/>
    </xf>
    <xf numFmtId="0" fontId="13" fillId="0" borderId="49" xfId="0" applyFont="1" applyBorder="1" applyAlignment="1">
      <alignment horizontal="right" vertical="center" shrinkToFit="1"/>
    </xf>
    <xf numFmtId="38" fontId="0" fillId="0" borderId="59" xfId="1" applyFont="1" applyBorder="1" applyAlignment="1">
      <alignment vertical="center" shrinkToFit="1"/>
    </xf>
    <xf numFmtId="38" fontId="0" fillId="0" borderId="60" xfId="1" applyFont="1" applyBorder="1" applyAlignment="1">
      <alignment vertical="center" shrinkToFit="1"/>
    </xf>
    <xf numFmtId="38" fontId="12" fillId="0" borderId="61" xfId="1" applyFont="1" applyBorder="1" applyAlignment="1">
      <alignment vertical="center" shrinkToFit="1"/>
    </xf>
    <xf numFmtId="38" fontId="0" fillId="0" borderId="14" xfId="1" applyFont="1" applyBorder="1" applyAlignment="1">
      <alignment vertical="center" shrinkToFit="1"/>
    </xf>
    <xf numFmtId="38" fontId="12" fillId="0" borderId="62" xfId="1" applyFont="1" applyBorder="1" applyAlignment="1">
      <alignment vertical="center" shrinkToFit="1"/>
    </xf>
    <xf numFmtId="0" fontId="0" fillId="0" borderId="67" xfId="0" applyBorder="1">
      <alignment vertical="center"/>
    </xf>
    <xf numFmtId="0" fontId="0" fillId="0" borderId="36" xfId="0" applyBorder="1">
      <alignment vertical="center"/>
    </xf>
    <xf numFmtId="38" fontId="0" fillId="0" borderId="0" xfId="1" applyFont="1">
      <alignment vertical="center"/>
    </xf>
    <xf numFmtId="0" fontId="0" fillId="0" borderId="70" xfId="0" applyBorder="1">
      <alignment vertical="center"/>
    </xf>
    <xf numFmtId="177" fontId="0" fillId="0" borderId="71" xfId="1" applyNumberFormat="1" applyFont="1" applyBorder="1">
      <alignment vertical="center"/>
    </xf>
    <xf numFmtId="178" fontId="0" fillId="0" borderId="72" xfId="1" applyNumberFormat="1" applyFont="1" applyBorder="1">
      <alignment vertical="center"/>
    </xf>
    <xf numFmtId="178" fontId="0" fillId="0" borderId="73" xfId="1" applyNumberFormat="1" applyFont="1" applyBorder="1">
      <alignment vertical="center"/>
    </xf>
    <xf numFmtId="178" fontId="0" fillId="0" borderId="74" xfId="1" applyNumberFormat="1" applyFont="1" applyBorder="1">
      <alignment vertical="center"/>
    </xf>
    <xf numFmtId="0" fontId="0" fillId="0" borderId="79" xfId="0" applyBorder="1">
      <alignment vertical="center"/>
    </xf>
    <xf numFmtId="0" fontId="0" fillId="0" borderId="33" xfId="0" applyBorder="1">
      <alignment vertical="center"/>
    </xf>
    <xf numFmtId="0" fontId="0" fillId="0" borderId="1" xfId="0" applyBorder="1">
      <alignment vertical="center"/>
    </xf>
    <xf numFmtId="0" fontId="0" fillId="0" borderId="13" xfId="0" applyBorder="1">
      <alignment vertical="center"/>
    </xf>
    <xf numFmtId="0" fontId="0" fillId="0" borderId="0" xfId="0" applyAlignment="1">
      <alignment horizontal="center" vertical="center"/>
    </xf>
    <xf numFmtId="0" fontId="0" fillId="0" borderId="18" xfId="0" applyBorder="1">
      <alignment vertical="center"/>
    </xf>
    <xf numFmtId="0" fontId="0" fillId="0" borderId="89" xfId="0" applyBorder="1">
      <alignment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0" borderId="1" xfId="0" applyFill="1" applyBorder="1" applyAlignment="1">
      <alignment horizontal="center" vertical="center"/>
    </xf>
    <xf numFmtId="0" fontId="7" fillId="0" borderId="13" xfId="0" applyFont="1" applyBorder="1" applyAlignment="1">
      <alignment horizontal="center" vertical="center"/>
    </xf>
    <xf numFmtId="0" fontId="0" fillId="0" borderId="13"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3" borderId="91" xfId="0" applyFill="1" applyBorder="1" applyAlignment="1">
      <alignment horizontal="center" vertical="center"/>
    </xf>
    <xf numFmtId="0" fontId="0" fillId="4" borderId="91" xfId="0" applyFill="1" applyBorder="1" applyAlignment="1">
      <alignment horizontal="center" vertical="center"/>
    </xf>
    <xf numFmtId="0" fontId="0" fillId="5" borderId="91" xfId="0" applyFill="1" applyBorder="1" applyAlignment="1">
      <alignment horizontal="center" vertical="center"/>
    </xf>
    <xf numFmtId="0" fontId="0" fillId="3" borderId="90" xfId="0" applyFill="1" applyBorder="1" applyAlignment="1">
      <alignment horizontal="center" vertical="center"/>
    </xf>
    <xf numFmtId="0" fontId="0" fillId="4" borderId="90" xfId="0" applyFill="1" applyBorder="1" applyAlignment="1">
      <alignment horizontal="center" vertical="center"/>
    </xf>
    <xf numFmtId="0" fontId="0" fillId="0" borderId="90" xfId="0" applyFill="1"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3" borderId="93" xfId="0" applyFill="1" applyBorder="1" applyAlignment="1">
      <alignment horizontal="center" vertical="center"/>
    </xf>
    <xf numFmtId="0" fontId="0" fillId="4" borderId="93" xfId="0" applyFill="1" applyBorder="1" applyAlignment="1">
      <alignment horizontal="center" vertical="center"/>
    </xf>
    <xf numFmtId="0" fontId="0" fillId="5" borderId="93" xfId="0" applyFill="1" applyBorder="1" applyAlignment="1">
      <alignment horizontal="center" vertical="center"/>
    </xf>
    <xf numFmtId="0" fontId="0" fillId="3" borderId="92" xfId="0" applyFill="1" applyBorder="1" applyAlignment="1">
      <alignment horizontal="center" vertical="center"/>
    </xf>
    <xf numFmtId="0" fontId="0" fillId="4" borderId="92" xfId="0" applyFill="1" applyBorder="1" applyAlignment="1">
      <alignment horizontal="center" vertical="center"/>
    </xf>
    <xf numFmtId="0" fontId="0" fillId="0" borderId="92" xfId="0" applyFill="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3" borderId="95" xfId="0" applyFill="1" applyBorder="1" applyAlignment="1">
      <alignment horizontal="center" vertical="center"/>
    </xf>
    <xf numFmtId="0" fontId="0" fillId="4" borderId="95" xfId="0" applyFill="1" applyBorder="1" applyAlignment="1">
      <alignment horizontal="center" vertical="center"/>
    </xf>
    <xf numFmtId="0" fontId="0" fillId="5" borderId="95" xfId="0" applyFill="1" applyBorder="1" applyAlignment="1">
      <alignment horizontal="center" vertical="center"/>
    </xf>
    <xf numFmtId="0" fontId="0" fillId="3" borderId="94" xfId="0" applyFill="1" applyBorder="1" applyAlignment="1">
      <alignment horizontal="center" vertical="center"/>
    </xf>
    <xf numFmtId="0" fontId="0" fillId="4" borderId="94" xfId="0" applyFill="1" applyBorder="1" applyAlignment="1">
      <alignment horizontal="center" vertical="center"/>
    </xf>
    <xf numFmtId="0" fontId="0" fillId="0" borderId="94" xfId="0" applyFill="1" applyBorder="1" applyAlignment="1">
      <alignment horizontal="center" vertical="center"/>
    </xf>
    <xf numFmtId="0" fontId="12" fillId="0" borderId="1" xfId="0" applyFont="1" applyBorder="1" applyAlignment="1">
      <alignment horizontal="center" vertical="center"/>
    </xf>
    <xf numFmtId="0" fontId="0" fillId="0" borderId="4" xfId="0" applyFill="1" applyBorder="1" applyAlignment="1">
      <alignment horizontal="center" vertical="center"/>
    </xf>
    <xf numFmtId="0" fontId="7" fillId="0" borderId="11" xfId="0" applyFont="1" applyBorder="1" applyAlignment="1">
      <alignment horizontal="center" vertical="center"/>
    </xf>
    <xf numFmtId="0" fontId="0" fillId="0" borderId="1" xfId="0" applyBorder="1" applyAlignment="1">
      <alignment horizontal="left" vertical="center"/>
    </xf>
    <xf numFmtId="0" fontId="0" fillId="0" borderId="44" xfId="0" applyBorder="1" applyAlignment="1">
      <alignment horizontal="center" vertical="center"/>
    </xf>
    <xf numFmtId="0" fontId="0" fillId="3" borderId="44" xfId="0" applyFill="1" applyBorder="1" applyAlignment="1">
      <alignment horizontal="center" vertical="center"/>
    </xf>
    <xf numFmtId="0" fontId="0" fillId="4" borderId="44" xfId="0" applyFill="1" applyBorder="1" applyAlignment="1">
      <alignment horizontal="center" vertical="center"/>
    </xf>
    <xf numFmtId="0" fontId="0" fillId="5" borderId="44" xfId="0" applyFill="1" applyBorder="1" applyAlignment="1">
      <alignment horizontal="center" vertical="center"/>
    </xf>
    <xf numFmtId="0" fontId="0" fillId="0" borderId="11" xfId="0" applyBorder="1" applyAlignment="1">
      <alignment horizontal="left" vertical="center"/>
    </xf>
    <xf numFmtId="0" fontId="0" fillId="0" borderId="90" xfId="0" applyBorder="1" applyAlignment="1">
      <alignment horizontal="left" vertical="center"/>
    </xf>
    <xf numFmtId="0" fontId="0" fillId="0" borderId="2" xfId="0" applyBorder="1" applyAlignment="1">
      <alignment horizontal="left" vertical="center"/>
    </xf>
    <xf numFmtId="0" fontId="0" fillId="0" borderId="94" xfId="0" applyBorder="1" applyAlignment="1">
      <alignment horizontal="left" vertical="center"/>
    </xf>
    <xf numFmtId="0" fontId="0" fillId="0" borderId="13" xfId="0" applyBorder="1" applyAlignment="1">
      <alignment horizontal="left" vertical="center"/>
    </xf>
    <xf numFmtId="0" fontId="0" fillId="0" borderId="92" xfId="0" applyBorder="1" applyAlignment="1">
      <alignment horizontal="left" vertical="center"/>
    </xf>
    <xf numFmtId="0" fontId="0" fillId="6" borderId="11" xfId="0" applyFill="1" applyBorder="1" applyAlignment="1">
      <alignment horizontal="left" vertical="center"/>
    </xf>
    <xf numFmtId="0" fontId="0" fillId="6" borderId="90" xfId="0" applyFill="1" applyBorder="1" applyAlignment="1">
      <alignment horizontal="left" vertical="center"/>
    </xf>
    <xf numFmtId="0" fontId="0" fillId="6" borderId="2" xfId="0" applyFill="1" applyBorder="1" applyAlignment="1">
      <alignment horizontal="left" vertical="center"/>
    </xf>
    <xf numFmtId="0" fontId="0" fillId="6" borderId="94" xfId="0" applyFill="1" applyBorder="1" applyAlignment="1">
      <alignment horizontal="left" vertical="center"/>
    </xf>
    <xf numFmtId="0" fontId="0" fillId="6" borderId="13" xfId="0" applyFill="1" applyBorder="1" applyAlignment="1">
      <alignment horizontal="left" vertical="center"/>
    </xf>
    <xf numFmtId="0" fontId="0" fillId="6" borderId="92" xfId="0" applyFill="1" applyBorder="1" applyAlignment="1">
      <alignment horizontal="left" vertical="center"/>
    </xf>
    <xf numFmtId="0" fontId="0" fillId="5" borderId="92" xfId="0" applyFill="1" applyBorder="1" applyAlignment="1">
      <alignment horizontal="center" vertical="center"/>
    </xf>
    <xf numFmtId="0" fontId="0" fillId="0" borderId="0" xfId="0" applyFill="1" applyBorder="1" applyAlignment="1">
      <alignment horizontal="center" vertical="center"/>
    </xf>
    <xf numFmtId="0" fontId="12" fillId="0" borderId="0" xfId="0" applyFont="1" applyFill="1" applyBorder="1" applyAlignment="1">
      <alignment horizontal="center" vertical="center"/>
    </xf>
    <xf numFmtId="0" fontId="0" fillId="0" borderId="0" xfId="0" applyFill="1">
      <alignment vertical="center"/>
    </xf>
    <xf numFmtId="0" fontId="0" fillId="5" borderId="90" xfId="0" applyFill="1" applyBorder="1" applyAlignment="1">
      <alignment horizontal="center" vertical="center"/>
    </xf>
    <xf numFmtId="0" fontId="0" fillId="5" borderId="94" xfId="0" applyFill="1" applyBorder="1" applyAlignment="1">
      <alignment horizontal="center" vertical="center"/>
    </xf>
    <xf numFmtId="0" fontId="15" fillId="0" borderId="0" xfId="0" applyFont="1" applyAlignment="1">
      <alignment horizontal="centerContinuous" vertical="center"/>
    </xf>
    <xf numFmtId="0" fontId="0" fillId="0" borderId="0" xfId="0" applyAlignment="1">
      <alignment horizontal="centerContinuous" vertical="center"/>
    </xf>
    <xf numFmtId="0" fontId="9" fillId="0" borderId="0" xfId="2" applyFont="1" applyAlignment="1">
      <alignment horizontal="center" vertical="center" shrinkToFit="1"/>
    </xf>
    <xf numFmtId="0" fontId="16" fillId="0" borderId="0" xfId="3" applyFont="1" applyAlignment="1">
      <alignment vertical="center" shrinkToFit="1"/>
    </xf>
    <xf numFmtId="0" fontId="17" fillId="0" borderId="0" xfId="2" applyFont="1" applyAlignment="1">
      <alignment horizontal="left" vertical="center"/>
    </xf>
    <xf numFmtId="0" fontId="16" fillId="0" borderId="0" xfId="2" applyFont="1" applyAlignment="1">
      <alignment vertical="center" shrinkToFit="1"/>
    </xf>
    <xf numFmtId="0" fontId="16" fillId="0" borderId="0" xfId="2" applyFont="1" applyAlignment="1">
      <alignment horizontal="right" vertical="center" shrinkToFit="1"/>
    </xf>
    <xf numFmtId="0" fontId="16" fillId="0" borderId="6" xfId="2" applyFont="1" applyBorder="1" applyAlignment="1">
      <alignment horizontal="left" vertical="center" shrinkToFit="1"/>
    </xf>
    <xf numFmtId="0" fontId="16" fillId="0" borderId="6" xfId="2" applyFont="1" applyBorder="1" applyAlignment="1">
      <alignment horizontal="center" vertical="center" shrinkToFit="1"/>
    </xf>
    <xf numFmtId="0" fontId="16" fillId="0" borderId="7" xfId="2" applyFont="1" applyBorder="1" applyAlignment="1">
      <alignment horizontal="center" vertical="center" shrinkToFit="1"/>
    </xf>
    <xf numFmtId="0" fontId="16" fillId="0" borderId="8" xfId="2" applyFont="1" applyBorder="1" applyAlignment="1">
      <alignment horizontal="left" vertical="center"/>
    </xf>
    <xf numFmtId="176" fontId="16" fillId="0" borderId="12" xfId="4" applyNumberFormat="1" applyFont="1" applyFill="1" applyBorder="1" applyAlignment="1">
      <alignment vertical="center" shrinkToFit="1"/>
    </xf>
    <xf numFmtId="176" fontId="16" fillId="0" borderId="6" xfId="2" applyNumberFormat="1" applyFont="1" applyFill="1" applyBorder="1" applyAlignment="1">
      <alignment vertical="center" shrinkToFit="1"/>
    </xf>
    <xf numFmtId="0" fontId="16" fillId="0" borderId="0" xfId="2" applyFont="1" applyBorder="1" applyAlignment="1">
      <alignment horizontal="center" vertical="center" shrinkToFit="1"/>
    </xf>
    <xf numFmtId="38" fontId="16" fillId="0" borderId="0" xfId="2" applyNumberFormat="1" applyFont="1" applyFill="1" applyBorder="1" applyAlignment="1">
      <alignment vertical="center" shrinkToFit="1"/>
    </xf>
    <xf numFmtId="0" fontId="17" fillId="0" borderId="0" xfId="2" applyFont="1" applyAlignment="1">
      <alignment vertical="center"/>
    </xf>
    <xf numFmtId="0" fontId="16" fillId="0" borderId="17" xfId="2" applyFont="1" applyBorder="1" applyAlignment="1">
      <alignment horizontal="center" vertical="center" shrinkToFit="1"/>
    </xf>
    <xf numFmtId="176" fontId="16" fillId="0" borderId="12" xfId="4" applyNumberFormat="1" applyFont="1" applyFill="1" applyBorder="1" applyAlignment="1">
      <alignment horizontal="right" vertical="center" shrinkToFit="1"/>
    </xf>
    <xf numFmtId="0" fontId="16" fillId="0" borderId="10" xfId="2" applyFont="1" applyBorder="1" applyAlignment="1">
      <alignment horizontal="left" vertical="center" shrinkToFit="1"/>
    </xf>
    <xf numFmtId="0" fontId="16" fillId="0" borderId="18" xfId="2" applyFont="1" applyBorder="1" applyAlignment="1">
      <alignment horizontal="left" vertical="center" shrinkToFit="1"/>
    </xf>
    <xf numFmtId="176" fontId="16" fillId="0" borderId="1" xfId="4" applyNumberFormat="1" applyFont="1" applyFill="1" applyBorder="1" applyAlignment="1">
      <alignment horizontal="right" vertical="center" shrinkToFit="1"/>
    </xf>
    <xf numFmtId="176" fontId="16" fillId="0" borderId="1" xfId="4" applyNumberFormat="1" applyFont="1" applyFill="1" applyBorder="1" applyAlignment="1">
      <alignment vertical="center" shrinkToFit="1"/>
    </xf>
    <xf numFmtId="0" fontId="16" fillId="0" borderId="9" xfId="2" applyFont="1" applyBorder="1" applyAlignment="1">
      <alignment horizontal="left" vertical="center" shrinkToFit="1"/>
    </xf>
    <xf numFmtId="0" fontId="16" fillId="0" borderId="4" xfId="2" applyFont="1" applyBorder="1" applyAlignment="1">
      <alignment horizontal="left" vertical="center" shrinkToFit="1"/>
    </xf>
    <xf numFmtId="0" fontId="16" fillId="0" borderId="18" xfId="2" applyFont="1" applyBorder="1" applyAlignment="1">
      <alignment vertical="center" shrinkToFit="1"/>
    </xf>
    <xf numFmtId="0" fontId="16" fillId="0" borderId="4" xfId="2" applyFont="1" applyFill="1" applyBorder="1" applyAlignment="1">
      <alignment vertical="center" shrinkToFit="1"/>
    </xf>
    <xf numFmtId="0" fontId="16" fillId="0" borderId="2" xfId="2" applyFont="1" applyBorder="1" applyAlignment="1">
      <alignment vertical="center" shrinkToFit="1"/>
    </xf>
    <xf numFmtId="0" fontId="16" fillId="0" borderId="20" xfId="2" applyFont="1" applyFill="1" applyBorder="1" applyAlignment="1">
      <alignment vertical="center" shrinkToFit="1"/>
    </xf>
    <xf numFmtId="176" fontId="16" fillId="0" borderId="8" xfId="4" applyNumberFormat="1" applyFont="1" applyFill="1" applyBorder="1" applyAlignment="1">
      <alignment horizontal="right" vertical="center" shrinkToFit="1"/>
    </xf>
    <xf numFmtId="176" fontId="16" fillId="0" borderId="6" xfId="4" applyNumberFormat="1" applyFont="1" applyFill="1" applyBorder="1" applyAlignment="1">
      <alignment horizontal="right" vertical="center" shrinkToFit="1"/>
    </xf>
    <xf numFmtId="176" fontId="16" fillId="0" borderId="6" xfId="4" applyNumberFormat="1" applyFont="1" applyFill="1" applyBorder="1" applyAlignment="1">
      <alignment vertical="center" shrinkToFit="1"/>
    </xf>
    <xf numFmtId="0" fontId="16" fillId="0" borderId="0" xfId="2" applyFont="1" applyBorder="1" applyAlignment="1">
      <alignment vertical="center"/>
    </xf>
    <xf numFmtId="0" fontId="16" fillId="0" borderId="0" xfId="3" applyFont="1" applyAlignment="1">
      <alignment vertical="center"/>
    </xf>
    <xf numFmtId="0" fontId="16" fillId="0" borderId="0" xfId="2" applyFont="1" applyBorder="1" applyAlignment="1">
      <alignment vertical="center" shrinkToFit="1"/>
    </xf>
    <xf numFmtId="0" fontId="16" fillId="0" borderId="0" xfId="2" applyFont="1" applyBorder="1" applyAlignment="1">
      <alignment horizontal="right" vertical="center" shrinkToFit="1"/>
    </xf>
    <xf numFmtId="0" fontId="16" fillId="0" borderId="17" xfId="2" applyFont="1" applyBorder="1" applyAlignment="1">
      <alignment vertical="center" shrinkToFit="1"/>
    </xf>
    <xf numFmtId="176" fontId="18" fillId="0" borderId="12" xfId="4" applyNumberFormat="1" applyFont="1" applyFill="1" applyBorder="1" applyAlignment="1">
      <alignment vertical="center" shrinkToFit="1"/>
    </xf>
    <xf numFmtId="0" fontId="16" fillId="0" borderId="52" xfId="2" applyFont="1" applyBorder="1" applyAlignment="1">
      <alignment vertical="center" shrinkToFit="1"/>
    </xf>
    <xf numFmtId="0" fontId="16" fillId="0" borderId="10" xfId="2" applyFont="1" applyBorder="1" applyAlignment="1">
      <alignment horizontal="left" vertical="center"/>
    </xf>
    <xf numFmtId="0" fontId="16" fillId="0" borderId="89" xfId="2" applyFont="1" applyBorder="1" applyAlignment="1">
      <alignment vertical="center" shrinkToFit="1"/>
    </xf>
    <xf numFmtId="176" fontId="16" fillId="0" borderId="26" xfId="4" applyNumberFormat="1" applyFont="1" applyFill="1" applyBorder="1" applyAlignment="1">
      <alignment vertical="center" shrinkToFit="1"/>
    </xf>
    <xf numFmtId="176" fontId="16" fillId="0" borderId="14" xfId="4" applyNumberFormat="1" applyFont="1" applyFill="1" applyBorder="1" applyAlignment="1">
      <alignment vertical="center" shrinkToFit="1"/>
    </xf>
    <xf numFmtId="176" fontId="18" fillId="0" borderId="1" xfId="4" applyNumberFormat="1" applyFont="1" applyFill="1" applyBorder="1" applyAlignment="1">
      <alignment vertical="center" shrinkToFit="1"/>
    </xf>
    <xf numFmtId="0" fontId="16" fillId="0" borderId="19" xfId="2" applyFont="1" applyBorder="1" applyAlignment="1">
      <alignment horizontal="left" vertical="center" shrinkToFit="1"/>
    </xf>
    <xf numFmtId="0" fontId="16" fillId="0" borderId="1" xfId="2" applyFont="1" applyBorder="1" applyAlignment="1">
      <alignment horizontal="left" vertical="center" shrinkToFit="1"/>
    </xf>
    <xf numFmtId="0" fontId="18" fillId="0" borderId="0" xfId="2" applyFont="1" applyBorder="1" applyAlignment="1">
      <alignment vertical="center"/>
    </xf>
    <xf numFmtId="38" fontId="16" fillId="0" borderId="0" xfId="1" applyFont="1" applyAlignment="1">
      <alignment vertical="center" shrinkToFit="1"/>
    </xf>
    <xf numFmtId="38" fontId="8" fillId="0" borderId="96" xfId="1" applyFont="1" applyFill="1" applyBorder="1" applyAlignment="1">
      <alignment horizontal="center" vertical="center" shrinkToFit="1"/>
    </xf>
    <xf numFmtId="38" fontId="16" fillId="0" borderId="0" xfId="1" applyFont="1" applyAlignment="1">
      <alignment vertical="center"/>
    </xf>
    <xf numFmtId="176" fontId="16" fillId="0" borderId="29" xfId="4" applyNumberFormat="1" applyFont="1" applyFill="1" applyBorder="1" applyAlignment="1">
      <alignment vertical="center" shrinkToFit="1"/>
    </xf>
    <xf numFmtId="176" fontId="16" fillId="0" borderId="3" xfId="4" applyNumberFormat="1" applyFont="1" applyFill="1" applyBorder="1" applyAlignment="1">
      <alignment vertical="center" shrinkToFit="1"/>
    </xf>
    <xf numFmtId="176" fontId="16" fillId="0" borderId="7" xfId="2" applyNumberFormat="1" applyFont="1" applyFill="1" applyBorder="1" applyAlignment="1">
      <alignment vertical="center" shrinkToFit="1"/>
    </xf>
    <xf numFmtId="0" fontId="8" fillId="0" borderId="6" xfId="2" applyFont="1" applyFill="1" applyBorder="1" applyAlignment="1">
      <alignment horizontal="center" vertical="center" shrinkToFit="1"/>
    </xf>
    <xf numFmtId="38" fontId="8" fillId="0" borderId="6" xfId="1" applyFont="1" applyFill="1" applyBorder="1" applyAlignment="1">
      <alignment horizontal="centerContinuous" vertical="center" shrinkToFit="1"/>
    </xf>
    <xf numFmtId="38" fontId="0" fillId="0" borderId="24" xfId="1" applyFont="1" applyBorder="1" applyAlignment="1">
      <alignment horizontal="centerContinuous" vertical="center" shrinkToFit="1"/>
    </xf>
    <xf numFmtId="38" fontId="16" fillId="0" borderId="48" xfId="1" applyFont="1" applyBorder="1" applyAlignment="1">
      <alignment vertical="center" shrinkToFit="1"/>
    </xf>
    <xf numFmtId="38" fontId="16" fillId="0" borderId="49" xfId="1" applyFont="1" applyBorder="1" applyAlignment="1">
      <alignment vertical="center" shrinkToFit="1"/>
    </xf>
    <xf numFmtId="38" fontId="16" fillId="0" borderId="97" xfId="1" applyFont="1" applyBorder="1" applyAlignment="1">
      <alignment vertical="center" shrinkToFit="1"/>
    </xf>
    <xf numFmtId="38" fontId="16" fillId="0" borderId="99" xfId="1" applyFont="1" applyBorder="1" applyAlignment="1">
      <alignment vertical="center" shrinkToFit="1"/>
    </xf>
    <xf numFmtId="38" fontId="16" fillId="0" borderId="24" xfId="1" applyFont="1" applyBorder="1" applyAlignment="1">
      <alignment vertical="center" shrinkToFit="1"/>
    </xf>
    <xf numFmtId="0" fontId="16" fillId="0" borderId="0" xfId="3" applyFont="1" applyAlignment="1">
      <alignment horizontal="center" vertical="center" shrinkToFit="1"/>
    </xf>
    <xf numFmtId="0" fontId="16" fillId="0" borderId="46" xfId="3" applyFont="1" applyBorder="1" applyAlignment="1">
      <alignment horizontal="center" vertical="center" shrinkToFit="1"/>
    </xf>
    <xf numFmtId="0" fontId="16" fillId="0" borderId="44" xfId="3" applyFont="1" applyBorder="1" applyAlignment="1">
      <alignment horizontal="center" vertical="center" shrinkToFit="1"/>
    </xf>
    <xf numFmtId="0" fontId="16" fillId="0" borderId="1" xfId="3" applyFont="1" applyBorder="1" applyAlignment="1">
      <alignment horizontal="center" vertical="center" shrinkToFit="1"/>
    </xf>
    <xf numFmtId="0" fontId="16" fillId="0" borderId="11" xfId="3" applyFont="1" applyBorder="1" applyAlignment="1">
      <alignment horizontal="center" vertical="center" shrinkToFit="1"/>
    </xf>
    <xf numFmtId="0" fontId="16" fillId="0" borderId="98" xfId="3" applyFont="1" applyBorder="1" applyAlignment="1">
      <alignment horizontal="center" vertical="center" shrinkToFit="1"/>
    </xf>
    <xf numFmtId="0" fontId="16" fillId="0" borderId="0" xfId="3" applyFont="1" applyAlignment="1">
      <alignment horizontal="center" vertical="center"/>
    </xf>
    <xf numFmtId="0" fontId="16" fillId="0" borderId="47" xfId="3" applyFont="1" applyBorder="1" applyAlignment="1">
      <alignment horizontal="center" vertical="center" shrinkToFit="1"/>
    </xf>
    <xf numFmtId="38" fontId="0" fillId="0" borderId="100" xfId="1" applyFont="1" applyBorder="1" applyAlignment="1">
      <alignment horizontal="centerContinuous" vertical="center" shrinkToFit="1"/>
    </xf>
    <xf numFmtId="0" fontId="9" fillId="0" borderId="0" xfId="2" applyFont="1" applyAlignment="1">
      <alignment horizontal="center" vertical="center" shrinkToFit="1"/>
    </xf>
    <xf numFmtId="0" fontId="16" fillId="0" borderId="7" xfId="2" applyFont="1" applyBorder="1" applyAlignment="1">
      <alignment horizontal="center" vertical="center" shrinkToFit="1"/>
    </xf>
    <xf numFmtId="0" fontId="16" fillId="0" borderId="5" xfId="2" applyFont="1" applyBorder="1" applyAlignment="1">
      <alignment horizontal="center" vertical="center" shrinkToFit="1"/>
    </xf>
    <xf numFmtId="0" fontId="16" fillId="0" borderId="18" xfId="2" applyFont="1" applyBorder="1" applyAlignment="1">
      <alignment horizontal="center" vertical="center" shrinkToFit="1"/>
    </xf>
    <xf numFmtId="0" fontId="16" fillId="0" borderId="2" xfId="2" applyFont="1" applyBorder="1" applyAlignment="1">
      <alignment horizontal="left" vertical="center" shrinkToFit="1"/>
    </xf>
    <xf numFmtId="0" fontId="16" fillId="0" borderId="16" xfId="2" applyFont="1" applyBorder="1" applyAlignment="1">
      <alignment horizontal="left" vertical="center" shrinkToFit="1"/>
    </xf>
    <xf numFmtId="0" fontId="16" fillId="0" borderId="7" xfId="2" applyFont="1" applyFill="1" applyBorder="1" applyAlignment="1">
      <alignment horizontal="center" vertical="center" shrinkToFit="1"/>
    </xf>
    <xf numFmtId="0" fontId="16" fillId="0" borderId="11" xfId="2" applyFont="1" applyFill="1" applyBorder="1" applyAlignment="1">
      <alignment vertical="center" shrinkToFit="1"/>
    </xf>
    <xf numFmtId="0" fontId="16" fillId="0" borderId="2" xfId="2" applyFont="1" applyFill="1" applyBorder="1" applyAlignment="1">
      <alignment vertical="center" shrinkToFit="1"/>
    </xf>
    <xf numFmtId="0" fontId="16" fillId="0" borderId="13" xfId="2" applyFont="1" applyFill="1" applyBorder="1" applyAlignment="1">
      <alignment vertical="center" shrinkToFit="1"/>
    </xf>
    <xf numFmtId="0" fontId="16" fillId="0" borderId="16" xfId="2" applyFont="1" applyFill="1" applyBorder="1" applyAlignment="1">
      <alignment vertical="center" shrinkToFit="1"/>
    </xf>
    <xf numFmtId="0" fontId="16" fillId="0" borderId="1" xfId="2" applyFont="1" applyFill="1" applyBorder="1" applyAlignment="1">
      <alignment vertical="center" shrinkToFit="1"/>
    </xf>
    <xf numFmtId="0" fontId="16" fillId="0" borderId="26" xfId="2" applyFont="1" applyFill="1" applyBorder="1" applyAlignment="1">
      <alignment horizontal="center" vertical="center" shrinkToFit="1"/>
    </xf>
    <xf numFmtId="0" fontId="16" fillId="0" borderId="10" xfId="2" applyFont="1" applyFill="1" applyBorder="1" applyAlignment="1">
      <alignment horizontal="left" vertical="center"/>
    </xf>
    <xf numFmtId="0" fontId="16" fillId="0" borderId="10" xfId="2" applyFont="1" applyFill="1" applyBorder="1" applyAlignment="1">
      <alignment vertical="center" shrinkToFit="1"/>
    </xf>
    <xf numFmtId="0" fontId="16" fillId="0" borderId="1" xfId="3" applyFont="1" applyFill="1" applyBorder="1" applyAlignment="1">
      <alignment horizontal="center" vertical="center" shrinkToFit="1"/>
    </xf>
    <xf numFmtId="38" fontId="16" fillId="0" borderId="49" xfId="1" applyFont="1" applyFill="1" applyBorder="1" applyAlignment="1">
      <alignment vertical="center" shrinkToFit="1"/>
    </xf>
    <xf numFmtId="0" fontId="16" fillId="0" borderId="11" xfId="3" applyFont="1" applyFill="1" applyBorder="1" applyAlignment="1">
      <alignment horizontal="center" vertical="center" shrinkToFit="1"/>
    </xf>
    <xf numFmtId="38" fontId="16" fillId="0" borderId="97" xfId="1" applyFont="1" applyFill="1" applyBorder="1" applyAlignment="1">
      <alignment vertical="center" shrinkToFit="1"/>
    </xf>
    <xf numFmtId="0" fontId="16" fillId="0" borderId="51" xfId="2" applyFont="1" applyFill="1" applyBorder="1" applyAlignment="1">
      <alignment horizontal="left" vertical="center"/>
    </xf>
    <xf numFmtId="0" fontId="16" fillId="0" borderId="14" xfId="2" applyFont="1" applyFill="1" applyBorder="1" applyAlignment="1">
      <alignment vertical="center" shrinkToFit="1"/>
    </xf>
    <xf numFmtId="0" fontId="16" fillId="0" borderId="8" xfId="2" applyFont="1" applyFill="1" applyBorder="1" applyAlignment="1">
      <alignment horizontal="left" vertical="center"/>
    </xf>
    <xf numFmtId="0" fontId="16" fillId="0" borderId="9" xfId="2" applyFont="1" applyFill="1" applyBorder="1" applyAlignment="1">
      <alignment vertical="center" shrinkToFit="1"/>
    </xf>
    <xf numFmtId="0" fontId="16" fillId="0" borderId="6" xfId="2" applyFont="1" applyFill="1" applyBorder="1" applyAlignment="1">
      <alignment vertical="center" shrinkToFit="1"/>
    </xf>
    <xf numFmtId="0" fontId="16" fillId="0" borderId="6" xfId="3" applyFont="1" applyFill="1" applyBorder="1" applyAlignment="1">
      <alignment horizontal="center" vertical="center" shrinkToFit="1"/>
    </xf>
    <xf numFmtId="38" fontId="16" fillId="0" borderId="24" xfId="1" applyFont="1" applyFill="1" applyBorder="1" applyAlignment="1">
      <alignment vertical="center" shrinkToFit="1"/>
    </xf>
    <xf numFmtId="0" fontId="16" fillId="0" borderId="98" xfId="3" applyFont="1" applyFill="1" applyBorder="1" applyAlignment="1">
      <alignment horizontal="center" vertical="center" shrinkToFit="1"/>
    </xf>
    <xf numFmtId="38" fontId="16" fillId="0" borderId="99" xfId="1" applyFont="1" applyFill="1" applyBorder="1" applyAlignment="1">
      <alignment vertical="center" shrinkToFit="1"/>
    </xf>
    <xf numFmtId="0" fontId="16" fillId="0" borderId="0" xfId="2" applyFont="1" applyFill="1" applyBorder="1" applyAlignment="1">
      <alignment horizontal="center" vertical="center" shrinkToFit="1"/>
    </xf>
    <xf numFmtId="38" fontId="16" fillId="0" borderId="0" xfId="1" applyFont="1" applyFill="1" applyAlignment="1">
      <alignment vertical="center" shrinkToFit="1"/>
    </xf>
    <xf numFmtId="0" fontId="16" fillId="0" borderId="0" xfId="3" applyFont="1" applyFill="1" applyAlignment="1">
      <alignment horizontal="center" vertical="center" shrinkToFit="1"/>
    </xf>
    <xf numFmtId="0" fontId="17" fillId="0" borderId="0" xfId="2" applyFont="1" applyFill="1" applyAlignment="1">
      <alignment vertical="center"/>
    </xf>
    <xf numFmtId="0" fontId="16" fillId="0" borderId="0" xfId="2" applyFont="1" applyFill="1" applyAlignment="1">
      <alignment vertical="center" shrinkToFit="1"/>
    </xf>
    <xf numFmtId="0" fontId="16" fillId="0" borderId="6" xfId="2" applyFont="1" applyFill="1" applyBorder="1" applyAlignment="1">
      <alignment horizontal="left" vertical="center" shrinkToFit="1"/>
    </xf>
    <xf numFmtId="0" fontId="16" fillId="0" borderId="6" xfId="2" applyFont="1" applyFill="1" applyBorder="1" applyAlignment="1">
      <alignment horizontal="center" vertical="center" shrinkToFit="1"/>
    </xf>
    <xf numFmtId="38" fontId="0" fillId="0" borderId="100" xfId="1" applyFont="1" applyFill="1" applyBorder="1" applyAlignment="1">
      <alignment horizontal="centerContinuous" vertical="center" shrinkToFit="1"/>
    </xf>
    <xf numFmtId="0" fontId="16" fillId="0" borderId="17" xfId="2" applyFont="1" applyFill="1" applyBorder="1" applyAlignment="1">
      <alignment horizontal="center" vertical="center" shrinkToFit="1"/>
    </xf>
    <xf numFmtId="0" fontId="16" fillId="0" borderId="46" xfId="3" applyFont="1" applyFill="1" applyBorder="1" applyAlignment="1">
      <alignment horizontal="center" vertical="center" shrinkToFit="1"/>
    </xf>
    <xf numFmtId="38" fontId="16" fillId="0" borderId="48" xfId="1" applyFont="1" applyFill="1" applyBorder="1" applyAlignment="1">
      <alignment vertical="center" shrinkToFit="1"/>
    </xf>
    <xf numFmtId="0" fontId="16" fillId="0" borderId="18" xfId="2" applyFont="1" applyFill="1" applyBorder="1" applyAlignment="1">
      <alignment horizontal="center" vertical="center" shrinkToFit="1"/>
    </xf>
    <xf numFmtId="0" fontId="16" fillId="0" borderId="5" xfId="2" applyFont="1" applyFill="1" applyBorder="1" applyAlignment="1">
      <alignment horizontal="center" vertical="center" shrinkToFit="1"/>
    </xf>
    <xf numFmtId="0" fontId="16" fillId="0" borderId="10" xfId="2" applyFont="1" applyFill="1" applyBorder="1" applyAlignment="1">
      <alignment horizontal="left" vertical="center" shrinkToFit="1"/>
    </xf>
    <xf numFmtId="0" fontId="16" fillId="0" borderId="2" xfId="2" applyFont="1" applyFill="1" applyBorder="1" applyAlignment="1">
      <alignment horizontal="left" vertical="center" shrinkToFit="1"/>
    </xf>
    <xf numFmtId="0" fontId="16" fillId="0" borderId="16" xfId="2" applyFont="1" applyFill="1" applyBorder="1" applyAlignment="1">
      <alignment horizontal="left" vertical="center" shrinkToFit="1"/>
    </xf>
    <xf numFmtId="0" fontId="16" fillId="0" borderId="12" xfId="2" applyFont="1" applyFill="1" applyBorder="1" applyAlignment="1">
      <alignment vertical="center" shrinkToFit="1"/>
    </xf>
    <xf numFmtId="0" fontId="16" fillId="0" borderId="15" xfId="2" applyFont="1" applyFill="1" applyBorder="1" applyAlignment="1">
      <alignment horizontal="center" vertical="center" shrinkToFit="1"/>
    </xf>
    <xf numFmtId="0" fontId="16" fillId="2" borderId="3" xfId="2" applyFont="1" applyFill="1" applyBorder="1" applyAlignment="1">
      <alignment horizontal="left" vertical="center" shrinkToFit="1"/>
    </xf>
    <xf numFmtId="0" fontId="16" fillId="0" borderId="12" xfId="2" applyFont="1" applyBorder="1" applyAlignment="1">
      <alignment horizontal="left" vertical="center" shrinkToFit="1"/>
    </xf>
    <xf numFmtId="0" fontId="16" fillId="0" borderId="12" xfId="2" applyFont="1" applyBorder="1" applyAlignment="1">
      <alignment horizontal="center" vertical="center" shrinkToFit="1"/>
    </xf>
    <xf numFmtId="0" fontId="16" fillId="0" borderId="1" xfId="2" applyFont="1" applyFill="1" applyBorder="1" applyAlignment="1">
      <alignment horizontal="left" vertical="center" shrinkToFit="1"/>
    </xf>
    <xf numFmtId="176" fontId="16" fillId="0" borderId="1" xfId="4" applyNumberFormat="1" applyFont="1" applyFill="1" applyBorder="1" applyAlignment="1">
      <alignment vertical="center" wrapText="1" shrinkToFit="1"/>
    </xf>
    <xf numFmtId="0" fontId="16" fillId="0" borderId="17" xfId="2" applyFont="1" applyFill="1" applyBorder="1" applyAlignment="1">
      <alignment vertical="center" shrinkToFit="1"/>
    </xf>
    <xf numFmtId="0" fontId="16" fillId="0" borderId="52" xfId="2" applyFont="1" applyFill="1" applyBorder="1" applyAlignment="1">
      <alignment vertical="center" shrinkToFit="1"/>
    </xf>
    <xf numFmtId="0" fontId="16" fillId="0" borderId="18" xfId="2" applyFont="1" applyFill="1" applyBorder="1" applyAlignment="1">
      <alignment vertical="center" shrinkToFit="1"/>
    </xf>
    <xf numFmtId="0" fontId="16" fillId="0" borderId="89" xfId="2" applyFont="1" applyFill="1" applyBorder="1" applyAlignment="1">
      <alignment vertical="center" shrinkToFit="1"/>
    </xf>
    <xf numFmtId="0" fontId="16" fillId="0" borderId="44" xfId="3" applyFont="1" applyFill="1" applyBorder="1" applyAlignment="1">
      <alignment horizontal="center" vertical="center" shrinkToFit="1"/>
    </xf>
    <xf numFmtId="176" fontId="16" fillId="0" borderId="3" xfId="4" applyNumberFormat="1" applyFont="1" applyFill="1" applyBorder="1" applyAlignment="1">
      <alignment vertical="center" wrapText="1" shrinkToFit="1"/>
    </xf>
    <xf numFmtId="176" fontId="16" fillId="0" borderId="14" xfId="4" applyNumberFormat="1" applyFont="1" applyFill="1" applyBorder="1" applyAlignment="1">
      <alignment vertical="center" wrapText="1" shrinkToFit="1"/>
    </xf>
    <xf numFmtId="176" fontId="16" fillId="0" borderId="8" xfId="4" applyNumberFormat="1" applyFont="1" applyFill="1" applyBorder="1" applyAlignment="1">
      <alignment vertical="center" shrinkToFit="1"/>
    </xf>
    <xf numFmtId="0" fontId="16" fillId="0" borderId="101" xfId="3" applyFont="1" applyBorder="1" applyAlignment="1">
      <alignment horizontal="center" vertical="center" shrinkToFit="1"/>
    </xf>
    <xf numFmtId="176" fontId="16" fillId="0" borderId="26" xfId="1" applyNumberFormat="1" applyFont="1" applyBorder="1" applyAlignment="1">
      <alignment vertical="center" shrinkToFit="1"/>
    </xf>
    <xf numFmtId="176" fontId="16" fillId="0" borderId="1" xfId="1" applyNumberFormat="1" applyFont="1" applyFill="1" applyBorder="1" applyAlignment="1">
      <alignment vertical="center" shrinkToFit="1"/>
    </xf>
    <xf numFmtId="176" fontId="16" fillId="0" borderId="14" xfId="1" applyNumberFormat="1" applyFont="1" applyFill="1" applyBorder="1" applyAlignment="1">
      <alignment vertical="center" shrinkToFit="1"/>
    </xf>
    <xf numFmtId="176" fontId="16" fillId="0" borderId="1" xfId="1" applyNumberFormat="1" applyFont="1" applyBorder="1" applyAlignment="1">
      <alignment vertical="center" shrinkToFit="1"/>
    </xf>
    <xf numFmtId="176" fontId="16" fillId="0" borderId="11" xfId="1" applyNumberFormat="1" applyFont="1" applyBorder="1" applyAlignment="1">
      <alignment vertical="center" shrinkToFit="1"/>
    </xf>
    <xf numFmtId="176" fontId="16" fillId="0" borderId="6" xfId="1" applyNumberFormat="1" applyFont="1" applyBorder="1" applyAlignment="1">
      <alignment vertical="center" shrinkToFit="1"/>
    </xf>
    <xf numFmtId="176" fontId="16" fillId="0" borderId="16" xfId="1" applyNumberFormat="1" applyFont="1" applyBorder="1" applyAlignment="1">
      <alignment vertical="center" shrinkToFit="1"/>
    </xf>
    <xf numFmtId="176" fontId="16" fillId="0" borderId="48" xfId="1" applyNumberFormat="1" applyFont="1" applyBorder="1" applyAlignment="1">
      <alignment vertical="center" shrinkToFit="1"/>
    </xf>
    <xf numFmtId="176" fontId="16" fillId="0" borderId="49" xfId="1" applyNumberFormat="1" applyFont="1" applyBorder="1" applyAlignment="1">
      <alignment vertical="center" shrinkToFit="1"/>
    </xf>
    <xf numFmtId="176" fontId="16" fillId="0" borderId="49" xfId="1" applyNumberFormat="1" applyFont="1" applyFill="1" applyBorder="1" applyAlignment="1">
      <alignment vertical="center" shrinkToFit="1"/>
    </xf>
    <xf numFmtId="176" fontId="16" fillId="0" borderId="97" xfId="1" applyNumberFormat="1" applyFont="1" applyBorder="1" applyAlignment="1">
      <alignment vertical="center" shrinkToFit="1"/>
    </xf>
    <xf numFmtId="176" fontId="16" fillId="0" borderId="24" xfId="1" applyNumberFormat="1" applyFont="1" applyBorder="1" applyAlignment="1">
      <alignment vertical="center" shrinkToFit="1"/>
    </xf>
    <xf numFmtId="176" fontId="16" fillId="0" borderId="99" xfId="1" applyNumberFormat="1" applyFont="1" applyBorder="1" applyAlignment="1">
      <alignment vertical="center" shrinkToFit="1"/>
    </xf>
    <xf numFmtId="176" fontId="16" fillId="0" borderId="26" xfId="1" applyNumberFormat="1" applyFont="1" applyFill="1" applyBorder="1" applyAlignment="1">
      <alignment vertical="center" shrinkToFit="1"/>
    </xf>
    <xf numFmtId="176" fontId="16" fillId="0" borderId="11" xfId="1" applyNumberFormat="1" applyFont="1" applyFill="1" applyBorder="1" applyAlignment="1">
      <alignment vertical="center" shrinkToFit="1"/>
    </xf>
    <xf numFmtId="176" fontId="16" fillId="0" borderId="6" xfId="1" applyNumberFormat="1" applyFont="1" applyFill="1" applyBorder="1" applyAlignment="1">
      <alignment vertical="center" shrinkToFit="1"/>
    </xf>
    <xf numFmtId="176" fontId="16" fillId="0" borderId="16" xfId="1" applyNumberFormat="1" applyFont="1" applyFill="1" applyBorder="1" applyAlignment="1">
      <alignment vertical="center" shrinkToFit="1"/>
    </xf>
    <xf numFmtId="176" fontId="16" fillId="0" borderId="48" xfId="1" applyNumberFormat="1" applyFont="1" applyFill="1" applyBorder="1" applyAlignment="1">
      <alignment vertical="center" shrinkToFit="1"/>
    </xf>
    <xf numFmtId="176" fontId="16" fillId="0" borderId="97" xfId="1" applyNumberFormat="1" applyFont="1" applyFill="1" applyBorder="1" applyAlignment="1">
      <alignment vertical="center" shrinkToFit="1"/>
    </xf>
    <xf numFmtId="176" fontId="16" fillId="0" borderId="24" xfId="1" applyNumberFormat="1" applyFont="1" applyFill="1" applyBorder="1" applyAlignment="1">
      <alignment vertical="center" shrinkToFit="1"/>
    </xf>
    <xf numFmtId="176" fontId="16" fillId="0" borderId="99" xfId="1" applyNumberFormat="1" applyFont="1" applyFill="1" applyBorder="1" applyAlignment="1">
      <alignment vertical="center" shrinkToFit="1"/>
    </xf>
    <xf numFmtId="0" fontId="20" fillId="0" borderId="0" xfId="3" applyFont="1" applyAlignment="1">
      <alignment vertical="center"/>
    </xf>
    <xf numFmtId="0" fontId="20" fillId="0" borderId="0" xfId="2" applyFont="1" applyAlignment="1">
      <alignment horizontal="left" vertical="center"/>
    </xf>
    <xf numFmtId="0" fontId="20" fillId="0" borderId="0" xfId="2" applyFont="1" applyAlignment="1">
      <alignment vertical="center"/>
    </xf>
    <xf numFmtId="0" fontId="20" fillId="0" borderId="0" xfId="2" applyFont="1" applyAlignment="1">
      <alignment horizontal="right" vertical="center"/>
    </xf>
    <xf numFmtId="176" fontId="20" fillId="0" borderId="1" xfId="4" applyNumberFormat="1" applyFont="1" applyFill="1" applyBorder="1" applyAlignment="1">
      <alignment vertical="center"/>
    </xf>
    <xf numFmtId="0" fontId="20" fillId="0" borderId="0" xfId="2" applyFont="1" applyBorder="1" applyAlignment="1">
      <alignment horizontal="center" vertical="center"/>
    </xf>
    <xf numFmtId="38" fontId="20" fillId="0" borderId="0" xfId="2" applyNumberFormat="1" applyFont="1" applyFill="1" applyBorder="1" applyAlignment="1">
      <alignment vertical="center"/>
    </xf>
    <xf numFmtId="176" fontId="20" fillId="0" borderId="1" xfId="4" applyNumberFormat="1" applyFont="1" applyFill="1" applyBorder="1" applyAlignment="1">
      <alignment horizontal="right" vertical="center"/>
    </xf>
    <xf numFmtId="0" fontId="20" fillId="0" borderId="0" xfId="2" applyFont="1" applyBorder="1" applyAlignment="1">
      <alignment vertical="center"/>
    </xf>
    <xf numFmtId="38" fontId="20" fillId="0" borderId="0" xfId="1" applyFont="1" applyAlignment="1">
      <alignment vertical="center"/>
    </xf>
    <xf numFmtId="0" fontId="20" fillId="0" borderId="0" xfId="2" applyFont="1" applyBorder="1" applyAlignment="1">
      <alignment horizontal="right" vertical="center"/>
    </xf>
    <xf numFmtId="0" fontId="20" fillId="0" borderId="0" xfId="0" applyFont="1" applyAlignment="1">
      <alignment horizontal="right" vertical="center"/>
    </xf>
    <xf numFmtId="0" fontId="20" fillId="0" borderId="11" xfId="0" applyFont="1" applyBorder="1" applyAlignment="1">
      <alignment horizontal="center" vertical="center"/>
    </xf>
    <xf numFmtId="0" fontId="20" fillId="0" borderId="45" xfId="0" applyFont="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right" vertical="center"/>
    </xf>
    <xf numFmtId="0" fontId="20" fillId="0" borderId="105" xfId="0" applyFont="1" applyBorder="1" applyAlignment="1">
      <alignment horizontal="right" vertical="center"/>
    </xf>
    <xf numFmtId="0" fontId="20" fillId="0" borderId="104" xfId="0" applyFont="1" applyBorder="1" applyAlignment="1">
      <alignment horizontal="right" vertical="center"/>
    </xf>
    <xf numFmtId="0" fontId="20" fillId="0" borderId="107" xfId="0" applyFont="1" applyBorder="1" applyAlignment="1">
      <alignment horizontal="right" vertical="center"/>
    </xf>
    <xf numFmtId="0" fontId="20" fillId="0" borderId="102" xfId="0" applyFont="1" applyBorder="1" applyAlignment="1">
      <alignment horizontal="right" vertical="center"/>
    </xf>
    <xf numFmtId="0" fontId="20" fillId="0" borderId="103" xfId="0" applyFont="1" applyBorder="1" applyAlignment="1">
      <alignment horizontal="right" vertical="center"/>
    </xf>
    <xf numFmtId="0" fontId="20" fillId="0" borderId="13" xfId="0" applyFont="1" applyBorder="1" applyAlignment="1">
      <alignment horizontal="right" vertical="center"/>
    </xf>
    <xf numFmtId="0" fontId="20" fillId="0" borderId="20" xfId="0" applyFont="1" applyBorder="1" applyAlignment="1">
      <alignment horizontal="right" vertical="center"/>
    </xf>
    <xf numFmtId="0" fontId="20" fillId="0" borderId="22" xfId="0" applyFont="1" applyBorder="1" applyAlignment="1">
      <alignment horizontal="right" vertical="center"/>
    </xf>
    <xf numFmtId="0" fontId="20" fillId="0" borderId="2" xfId="0" applyFont="1" applyBorder="1" applyAlignment="1">
      <alignment horizontal="right" vertical="center"/>
    </xf>
    <xf numFmtId="0" fontId="20" fillId="0" borderId="23" xfId="0" applyFont="1" applyBorder="1" applyAlignment="1">
      <alignment horizontal="right" vertical="center"/>
    </xf>
    <xf numFmtId="176" fontId="20" fillId="0" borderId="13" xfId="2" applyNumberFormat="1" applyFont="1" applyFill="1" applyBorder="1" applyAlignment="1">
      <alignment vertical="center"/>
    </xf>
    <xf numFmtId="0" fontId="20" fillId="0" borderId="11" xfId="2" applyFont="1" applyBorder="1" applyAlignment="1">
      <alignment horizontal="center" vertical="center"/>
    </xf>
    <xf numFmtId="0" fontId="20" fillId="0" borderId="18" xfId="2" applyFont="1" applyBorder="1" applyAlignment="1">
      <alignment horizontal="center" vertical="center"/>
    </xf>
    <xf numFmtId="0" fontId="20" fillId="0" borderId="18" xfId="2" applyFont="1" applyFill="1" applyBorder="1" applyAlignment="1">
      <alignment vertical="center"/>
    </xf>
    <xf numFmtId="176" fontId="20" fillId="0" borderId="11" xfId="4" applyNumberFormat="1" applyFont="1" applyFill="1" applyBorder="1" applyAlignment="1">
      <alignment vertical="center"/>
    </xf>
    <xf numFmtId="176" fontId="20" fillId="0" borderId="11" xfId="4" applyNumberFormat="1" applyFont="1" applyFill="1" applyBorder="1" applyAlignment="1">
      <alignment vertical="center" wrapText="1"/>
    </xf>
    <xf numFmtId="0" fontId="20" fillId="0" borderId="10" xfId="2" applyFont="1" applyFill="1" applyBorder="1" applyAlignment="1">
      <alignment vertical="center"/>
    </xf>
    <xf numFmtId="176" fontId="20" fillId="0" borderId="13" xfId="4" applyNumberFormat="1" applyFont="1" applyFill="1" applyBorder="1" applyAlignment="1">
      <alignment vertical="center"/>
    </xf>
    <xf numFmtId="0" fontId="20" fillId="0" borderId="3" xfId="2" applyFont="1" applyFill="1" applyBorder="1" applyAlignment="1">
      <alignment vertical="center"/>
    </xf>
    <xf numFmtId="176" fontId="20" fillId="0" borderId="111" xfId="4" applyNumberFormat="1" applyFont="1" applyFill="1" applyBorder="1" applyAlignment="1">
      <alignment vertical="center"/>
    </xf>
    <xf numFmtId="176" fontId="20" fillId="0" borderId="111" xfId="4" applyNumberFormat="1" applyFont="1" applyFill="1" applyBorder="1" applyAlignment="1">
      <alignment vertical="center" wrapText="1"/>
    </xf>
    <xf numFmtId="176" fontId="20" fillId="0" borderId="112" xfId="4" applyNumberFormat="1" applyFont="1" applyFill="1" applyBorder="1" applyAlignment="1">
      <alignment vertical="center"/>
    </xf>
    <xf numFmtId="176" fontId="20" fillId="0" borderId="112" xfId="4" applyNumberFormat="1" applyFont="1" applyFill="1" applyBorder="1" applyAlignment="1">
      <alignment vertical="center" wrapText="1"/>
    </xf>
    <xf numFmtId="176" fontId="20" fillId="0" borderId="111" xfId="4" applyNumberFormat="1" applyFont="1" applyFill="1" applyBorder="1" applyAlignment="1">
      <alignment horizontal="right" vertical="center"/>
    </xf>
    <xf numFmtId="176" fontId="20" fillId="0" borderId="113" xfId="4" applyNumberFormat="1" applyFont="1" applyFill="1" applyBorder="1" applyAlignment="1">
      <alignment horizontal="right" vertical="center"/>
    </xf>
    <xf numFmtId="176" fontId="20" fillId="0" borderId="112" xfId="4" applyNumberFormat="1" applyFont="1" applyFill="1" applyBorder="1" applyAlignment="1">
      <alignment horizontal="right" vertical="center"/>
    </xf>
    <xf numFmtId="176" fontId="21" fillId="0" borderId="1" xfId="4" applyNumberFormat="1" applyFont="1" applyFill="1" applyBorder="1" applyAlignment="1">
      <alignment vertical="center"/>
    </xf>
    <xf numFmtId="176" fontId="20" fillId="0" borderId="113" xfId="4" applyNumberFormat="1" applyFont="1" applyFill="1" applyBorder="1" applyAlignment="1">
      <alignment vertical="center"/>
    </xf>
    <xf numFmtId="176" fontId="20" fillId="0" borderId="13" xfId="4" applyNumberFormat="1" applyFont="1" applyFill="1" applyBorder="1" applyAlignment="1">
      <alignment horizontal="right" vertical="center"/>
    </xf>
    <xf numFmtId="176" fontId="20" fillId="0" borderId="114" xfId="4" applyNumberFormat="1" applyFont="1" applyFill="1" applyBorder="1" applyAlignment="1">
      <alignment horizontal="right" vertical="center"/>
    </xf>
    <xf numFmtId="176" fontId="20" fillId="0" borderId="115" xfId="4" applyNumberFormat="1" applyFont="1" applyFill="1" applyBorder="1" applyAlignment="1">
      <alignment vertical="center"/>
    </xf>
    <xf numFmtId="0" fontId="20" fillId="0" borderId="18" xfId="2" applyFont="1" applyBorder="1" applyAlignment="1">
      <alignment vertical="center"/>
    </xf>
    <xf numFmtId="176" fontId="20" fillId="0" borderId="11" xfId="4" applyNumberFormat="1" applyFont="1" applyFill="1" applyBorder="1" applyAlignment="1">
      <alignment horizontal="right" vertical="center"/>
    </xf>
    <xf numFmtId="176" fontId="21" fillId="0" borderId="11" xfId="4" applyNumberFormat="1" applyFont="1" applyFill="1" applyBorder="1" applyAlignment="1">
      <alignment vertical="center"/>
    </xf>
    <xf numFmtId="0" fontId="20" fillId="0" borderId="104" xfId="0" applyFont="1" applyBorder="1" applyAlignment="1">
      <alignment horizontal="left" vertical="center" wrapText="1"/>
    </xf>
    <xf numFmtId="0" fontId="20" fillId="0" borderId="110" xfId="0" applyFont="1" applyBorder="1" applyAlignment="1">
      <alignment horizontal="left" vertical="center" wrapText="1"/>
    </xf>
    <xf numFmtId="0" fontId="20" fillId="0" borderId="77" xfId="0" applyFont="1" applyBorder="1" applyAlignment="1">
      <alignment horizontal="left" vertical="center" wrapText="1"/>
    </xf>
    <xf numFmtId="0" fontId="20" fillId="0" borderId="108" xfId="0" applyFont="1" applyBorder="1" applyAlignment="1">
      <alignment horizontal="left" vertical="center"/>
    </xf>
    <xf numFmtId="0" fontId="20" fillId="0" borderId="109" xfId="0" applyFont="1" applyBorder="1" applyAlignment="1">
      <alignment horizontal="left" vertical="center"/>
    </xf>
    <xf numFmtId="0" fontId="20" fillId="0" borderId="94" xfId="0" applyFont="1" applyBorder="1" applyAlignment="1">
      <alignment horizontal="right" vertical="center"/>
    </xf>
    <xf numFmtId="0" fontId="20" fillId="0" borderId="106" xfId="0" applyFont="1" applyBorder="1" applyAlignment="1">
      <alignment horizontal="right" vertical="center"/>
    </xf>
    <xf numFmtId="0" fontId="20" fillId="0" borderId="110" xfId="0" applyFont="1" applyBorder="1" applyAlignment="1">
      <alignment horizontal="right" vertical="center"/>
    </xf>
    <xf numFmtId="0" fontId="20" fillId="0" borderId="75" xfId="0" applyFont="1" applyBorder="1" applyAlignment="1">
      <alignment horizontal="left" vertical="center"/>
    </xf>
    <xf numFmtId="0" fontId="20" fillId="0" borderId="92" xfId="0" applyFont="1" applyBorder="1" applyAlignment="1">
      <alignment horizontal="right" vertical="center"/>
    </xf>
    <xf numFmtId="0" fontId="20" fillId="0" borderId="76" xfId="0" applyFont="1" applyBorder="1" applyAlignment="1">
      <alignment horizontal="right" vertical="center"/>
    </xf>
    <xf numFmtId="0" fontId="20" fillId="0" borderId="77" xfId="0" applyFont="1" applyBorder="1" applyAlignment="1">
      <alignment horizontal="right" vertical="center"/>
    </xf>
    <xf numFmtId="0" fontId="20" fillId="0" borderId="0" xfId="2" applyFont="1" applyAlignment="1">
      <alignment horizontal="center" vertical="center"/>
    </xf>
    <xf numFmtId="0" fontId="1" fillId="0" borderId="0" xfId="0" applyFont="1">
      <alignment vertical="center"/>
    </xf>
    <xf numFmtId="0" fontId="26" fillId="0" borderId="0" xfId="0" applyFont="1">
      <alignment vertical="center"/>
    </xf>
    <xf numFmtId="0" fontId="20" fillId="0" borderId="0" xfId="2" applyFont="1" applyAlignment="1">
      <alignment horizontal="center" vertical="center"/>
    </xf>
    <xf numFmtId="0" fontId="23" fillId="0" borderId="0" xfId="2" applyFont="1" applyBorder="1" applyAlignment="1">
      <alignment vertical="center"/>
    </xf>
    <xf numFmtId="0" fontId="24" fillId="0" borderId="0" xfId="0" applyFont="1">
      <alignment vertical="center"/>
    </xf>
    <xf numFmtId="0" fontId="24" fillId="0" borderId="0" xfId="0" applyFont="1" applyAlignment="1">
      <alignment vertical="center" wrapText="1"/>
    </xf>
    <xf numFmtId="0" fontId="27" fillId="0" borderId="116" xfId="0" applyFont="1" applyBorder="1" applyAlignment="1">
      <alignment vertical="center" wrapText="1"/>
    </xf>
    <xf numFmtId="0" fontId="24" fillId="0" borderId="13" xfId="0" applyFont="1" applyBorder="1" applyAlignment="1">
      <alignment vertical="center" wrapText="1"/>
    </xf>
    <xf numFmtId="0" fontId="24" fillId="0" borderId="13" xfId="0" applyFont="1" applyFill="1" applyBorder="1" applyAlignment="1">
      <alignment vertical="center" wrapText="1"/>
    </xf>
    <xf numFmtId="0" fontId="24" fillId="0" borderId="13" xfId="0" applyFont="1" applyFill="1" applyBorder="1" applyAlignment="1">
      <alignment horizontal="right" vertical="center" wrapText="1"/>
    </xf>
    <xf numFmtId="0" fontId="24" fillId="0" borderId="1" xfId="0" applyFont="1" applyBorder="1" applyAlignment="1">
      <alignment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right" vertical="center" wrapText="1"/>
    </xf>
    <xf numFmtId="0" fontId="24" fillId="0" borderId="1" xfId="0" applyFont="1" applyBorder="1">
      <alignment vertical="center"/>
    </xf>
    <xf numFmtId="0" fontId="23" fillId="0" borderId="0" xfId="2" applyFont="1" applyAlignment="1">
      <alignment vertical="center"/>
    </xf>
    <xf numFmtId="0" fontId="28" fillId="0" borderId="0" xfId="2" applyFont="1" applyBorder="1" applyAlignment="1">
      <alignment vertical="center"/>
    </xf>
    <xf numFmtId="0" fontId="25" fillId="0" borderId="0" xfId="2" applyFont="1" applyBorder="1" applyAlignment="1">
      <alignment vertical="center"/>
    </xf>
    <xf numFmtId="0" fontId="20" fillId="0" borderId="0" xfId="2" applyFont="1" applyAlignment="1">
      <alignment horizontal="center" vertical="center"/>
    </xf>
    <xf numFmtId="0" fontId="27" fillId="0" borderId="117" xfId="0" applyFont="1" applyBorder="1">
      <alignment vertical="center"/>
    </xf>
    <xf numFmtId="0" fontId="24" fillId="0" borderId="19" xfId="0" applyFont="1" applyFill="1" applyBorder="1">
      <alignment vertical="center"/>
    </xf>
    <xf numFmtId="0" fontId="24" fillId="0" borderId="3" xfId="0" applyFont="1" applyFill="1" applyBorder="1">
      <alignment vertical="center"/>
    </xf>
    <xf numFmtId="0" fontId="27" fillId="7" borderId="117" xfId="0" applyFont="1" applyFill="1" applyBorder="1">
      <alignment vertical="center"/>
    </xf>
    <xf numFmtId="0" fontId="27" fillId="0" borderId="118" xfId="0" applyFont="1" applyBorder="1">
      <alignment vertical="center"/>
    </xf>
    <xf numFmtId="0" fontId="24" fillId="0" borderId="22" xfId="0" applyFont="1" applyFill="1" applyBorder="1">
      <alignment vertical="center"/>
    </xf>
    <xf numFmtId="0" fontId="24" fillId="0" borderId="5" xfId="0" applyFont="1" applyFill="1" applyBorder="1">
      <alignment vertical="center"/>
    </xf>
    <xf numFmtId="0" fontId="27" fillId="7" borderId="118" xfId="0" applyFont="1" applyFill="1" applyBorder="1">
      <alignment vertical="center"/>
    </xf>
    <xf numFmtId="0" fontId="27" fillId="0" borderId="119" xfId="0" applyFont="1" applyBorder="1">
      <alignment vertical="center"/>
    </xf>
    <xf numFmtId="0" fontId="24" fillId="0" borderId="120" xfId="0" applyFont="1" applyFill="1" applyBorder="1">
      <alignment vertical="center"/>
    </xf>
    <xf numFmtId="0" fontId="24" fillId="0" borderId="121" xfId="0" applyFont="1" applyFill="1" applyBorder="1">
      <alignment vertical="center"/>
    </xf>
    <xf numFmtId="0" fontId="27" fillId="7" borderId="119" xfId="0" applyFont="1" applyFill="1" applyBorder="1">
      <alignment vertical="center"/>
    </xf>
    <xf numFmtId="179" fontId="27" fillId="0" borderId="116" xfId="0" applyNumberFormat="1" applyFont="1" applyBorder="1" applyAlignment="1">
      <alignment vertical="center" wrapText="1"/>
    </xf>
    <xf numFmtId="180" fontId="27" fillId="0" borderId="116" xfId="0" applyNumberFormat="1" applyFont="1" applyBorder="1" applyAlignment="1">
      <alignment vertical="center" wrapText="1"/>
    </xf>
    <xf numFmtId="0" fontId="20" fillId="0" borderId="111" xfId="2" applyFont="1" applyFill="1" applyBorder="1" applyAlignment="1">
      <alignment horizontal="left" vertical="center"/>
    </xf>
    <xf numFmtId="0" fontId="20" fillId="0" borderId="112" xfId="2" applyFont="1" applyFill="1" applyBorder="1" applyAlignment="1">
      <alignment horizontal="left" vertical="center"/>
    </xf>
    <xf numFmtId="0" fontId="20" fillId="0" borderId="18" xfId="2" applyFont="1" applyBorder="1" applyAlignment="1">
      <alignment horizontal="left" vertical="center"/>
    </xf>
    <xf numFmtId="0" fontId="20" fillId="0" borderId="18" xfId="2" applyFont="1" applyFill="1" applyBorder="1" applyAlignment="1">
      <alignment horizontal="left" vertical="center"/>
    </xf>
    <xf numFmtId="0" fontId="20" fillId="0" borderId="113" xfId="2" applyFont="1" applyFill="1" applyBorder="1" applyAlignment="1">
      <alignment horizontal="left" vertical="center"/>
    </xf>
    <xf numFmtId="0" fontId="20" fillId="0" borderId="11" xfId="2" applyFont="1" applyBorder="1" applyAlignment="1">
      <alignment horizontal="left" vertical="center"/>
    </xf>
    <xf numFmtId="0" fontId="20" fillId="0" borderId="10" xfId="3" applyFont="1" applyBorder="1" applyAlignment="1">
      <alignment vertical="center"/>
    </xf>
    <xf numFmtId="0" fontId="20" fillId="0" borderId="19" xfId="3" applyFont="1" applyBorder="1" applyAlignment="1">
      <alignment vertical="center"/>
    </xf>
    <xf numFmtId="0" fontId="20" fillId="0" borderId="11" xfId="2" applyFont="1" applyFill="1" applyBorder="1" applyAlignment="1">
      <alignment horizontal="left" vertical="center"/>
    </xf>
    <xf numFmtId="0" fontId="20" fillId="0" borderId="123" xfId="2" applyFont="1" applyFill="1" applyBorder="1" applyAlignment="1">
      <alignment horizontal="left" vertical="center"/>
    </xf>
    <xf numFmtId="0" fontId="20" fillId="0" borderId="11" xfId="2" applyFont="1" applyBorder="1" applyAlignment="1">
      <alignment vertical="center"/>
    </xf>
    <xf numFmtId="0" fontId="20" fillId="0" borderId="11" xfId="2" applyFont="1" applyFill="1" applyBorder="1" applyAlignment="1">
      <alignment vertical="center"/>
    </xf>
    <xf numFmtId="0" fontId="20" fillId="0" borderId="1" xfId="2" applyFont="1" applyFill="1" applyBorder="1" applyAlignment="1">
      <alignment vertical="center"/>
    </xf>
    <xf numFmtId="0" fontId="20" fillId="0" borderId="2" xfId="2" applyFont="1" applyFill="1" applyBorder="1" applyAlignment="1">
      <alignment vertical="center"/>
    </xf>
    <xf numFmtId="0" fontId="25" fillId="0" borderId="0" xfId="0" applyFont="1" applyAlignment="1">
      <alignment horizontal="center" vertical="center"/>
    </xf>
    <xf numFmtId="0" fontId="25" fillId="0" borderId="1" xfId="0" applyFont="1" applyFill="1" applyBorder="1" applyAlignment="1">
      <alignment vertical="center" wrapText="1"/>
    </xf>
    <xf numFmtId="0" fontId="25" fillId="0" borderId="3" xfId="0" applyFont="1" applyFill="1" applyBorder="1">
      <alignment vertical="center"/>
    </xf>
    <xf numFmtId="0" fontId="25" fillId="0" borderId="1" xfId="0" applyFont="1" applyFill="1" applyBorder="1" applyAlignment="1">
      <alignment horizontal="right" vertical="center" wrapText="1"/>
    </xf>
    <xf numFmtId="0" fontId="25" fillId="0" borderId="0" xfId="0" applyFont="1" applyFill="1" applyBorder="1">
      <alignment vertical="center"/>
    </xf>
    <xf numFmtId="0" fontId="25" fillId="0" borderId="0" xfId="3" applyFont="1" applyFill="1" applyAlignment="1">
      <alignment vertical="center"/>
    </xf>
    <xf numFmtId="0" fontId="25" fillId="0" borderId="0" xfId="0" applyFont="1" applyFill="1" applyAlignment="1">
      <alignment vertical="center" wrapText="1"/>
    </xf>
    <xf numFmtId="0" fontId="25" fillId="0" borderId="0" xfId="0" applyFont="1" applyFill="1">
      <alignment vertical="center"/>
    </xf>
    <xf numFmtId="0" fontId="25" fillId="0" borderId="0" xfId="0" applyFont="1" applyFill="1" applyAlignment="1">
      <alignment horizontal="center" vertical="center"/>
    </xf>
    <xf numFmtId="0" fontId="29" fillId="0" borderId="0" xfId="2" applyFont="1" applyFill="1" applyBorder="1" applyAlignment="1">
      <alignment vertical="center"/>
    </xf>
    <xf numFmtId="0" fontId="25" fillId="0" borderId="0" xfId="2" applyFont="1" applyFill="1" applyBorder="1" applyAlignment="1">
      <alignment vertical="center"/>
    </xf>
    <xf numFmtId="0" fontId="25" fillId="0" borderId="0" xfId="2" applyFont="1" applyFill="1" applyAlignment="1">
      <alignment vertical="center"/>
    </xf>
    <xf numFmtId="0" fontId="32" fillId="0" borderId="0" xfId="0" applyFont="1">
      <alignment vertical="center"/>
    </xf>
    <xf numFmtId="0" fontId="20" fillId="0" borderId="0" xfId="0" applyFont="1">
      <alignment vertical="center"/>
    </xf>
    <xf numFmtId="0" fontId="23" fillId="0" borderId="0" xfId="0" applyFont="1">
      <alignment vertical="center"/>
    </xf>
    <xf numFmtId="0" fontId="33" fillId="0" borderId="13" xfId="0" applyFont="1" applyBorder="1">
      <alignment vertical="center"/>
    </xf>
    <xf numFmtId="0" fontId="33" fillId="0" borderId="22" xfId="0" applyFont="1" applyBorder="1">
      <alignment vertical="center"/>
    </xf>
    <xf numFmtId="0" fontId="25" fillId="0" borderId="1" xfId="0" applyFont="1" applyBorder="1">
      <alignment vertical="center"/>
    </xf>
    <xf numFmtId="0" fontId="25" fillId="0" borderId="121" xfId="0" applyFont="1" applyFill="1" applyBorder="1">
      <alignment vertical="center"/>
    </xf>
    <xf numFmtId="0" fontId="25" fillId="0" borderId="5" xfId="0" applyFont="1" applyFill="1" applyBorder="1">
      <alignment vertical="center"/>
    </xf>
    <xf numFmtId="0" fontId="25" fillId="0" borderId="0" xfId="0" applyFont="1">
      <alignment vertical="center"/>
    </xf>
    <xf numFmtId="0" fontId="25" fillId="0" borderId="0" xfId="0" applyFont="1" applyAlignment="1">
      <alignment vertical="center" wrapText="1"/>
    </xf>
    <xf numFmtId="0" fontId="27" fillId="0" borderId="116" xfId="0" applyFont="1" applyBorder="1" applyAlignment="1">
      <alignment horizontal="right" vertical="center" shrinkToFit="1"/>
    </xf>
    <xf numFmtId="0" fontId="9" fillId="0" borderId="0" xfId="2" applyFont="1" applyAlignment="1">
      <alignment horizontal="center" vertical="center" shrinkToFit="1"/>
    </xf>
    <xf numFmtId="0" fontId="16" fillId="0" borderId="7" xfId="2" applyFont="1" applyFill="1" applyBorder="1" applyAlignment="1">
      <alignment horizontal="center" vertical="center" shrinkToFit="1"/>
    </xf>
    <xf numFmtId="0" fontId="16" fillId="0" borderId="15" xfId="2" applyFont="1" applyFill="1" applyBorder="1" applyAlignment="1">
      <alignment horizontal="center" vertical="center" shrinkToFit="1"/>
    </xf>
    <xf numFmtId="0" fontId="16" fillId="0" borderId="7" xfId="2" applyFont="1" applyBorder="1" applyAlignment="1">
      <alignment horizontal="center" vertical="center" shrinkToFit="1"/>
    </xf>
    <xf numFmtId="0" fontId="16" fillId="0" borderId="15" xfId="2" applyFont="1" applyBorder="1" applyAlignment="1">
      <alignment horizontal="center" vertical="center" shrinkToFit="1"/>
    </xf>
    <xf numFmtId="0" fontId="31" fillId="0" borderId="0" xfId="0" applyFont="1" applyFill="1" applyAlignment="1">
      <alignment horizontal="center" vertical="center"/>
    </xf>
    <xf numFmtId="0" fontId="25" fillId="0" borderId="1"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1" xfId="0" applyFont="1" applyFill="1" applyBorder="1" applyAlignment="1">
      <alignment horizontal="center" vertical="center" wrapText="1" shrinkToFit="1"/>
    </xf>
    <xf numFmtId="0" fontId="25" fillId="0" borderId="2" xfId="0" applyFont="1" applyFill="1" applyBorder="1" applyAlignment="1">
      <alignment horizontal="center" vertical="center" shrinkToFit="1"/>
    </xf>
    <xf numFmtId="0" fontId="20" fillId="0" borderId="0" xfId="2" applyFont="1" applyAlignment="1">
      <alignment horizontal="center" vertical="center"/>
    </xf>
    <xf numFmtId="0" fontId="19" fillId="0" borderId="0" xfId="2" applyFont="1" applyBorder="1" applyAlignment="1">
      <alignment horizontal="left" vertical="center" wrapText="1"/>
    </xf>
    <xf numFmtId="0" fontId="20" fillId="0" borderId="3" xfId="2" applyFont="1" applyBorder="1" applyAlignment="1">
      <alignment horizontal="center" vertical="center"/>
    </xf>
    <xf numFmtId="0" fontId="20" fillId="0" borderId="4" xfId="2" applyFont="1" applyBorder="1" applyAlignment="1">
      <alignment horizontal="center" vertical="center"/>
    </xf>
    <xf numFmtId="0" fontId="20" fillId="0" borderId="5" xfId="2" applyFont="1" applyBorder="1" applyAlignment="1">
      <alignment horizontal="center" vertical="center"/>
    </xf>
    <xf numFmtId="0" fontId="20" fillId="0" borderId="37" xfId="2" applyFont="1" applyBorder="1" applyAlignment="1">
      <alignment horizontal="center" vertical="center"/>
    </xf>
    <xf numFmtId="0" fontId="20" fillId="0" borderId="122" xfId="2" applyFont="1" applyBorder="1" applyAlignment="1">
      <alignment horizontal="center" vertical="center"/>
    </xf>
    <xf numFmtId="0" fontId="20" fillId="0" borderId="68" xfId="2" applyFont="1" applyBorder="1" applyAlignment="1">
      <alignment horizontal="center" vertical="center"/>
    </xf>
    <xf numFmtId="0" fontId="20" fillId="0" borderId="83" xfId="2" applyFont="1" applyBorder="1" applyAlignment="1">
      <alignment horizontal="center" vertical="center"/>
    </xf>
    <xf numFmtId="0" fontId="20" fillId="0" borderId="124" xfId="2" applyFont="1" applyBorder="1" applyAlignment="1">
      <alignment horizontal="center" vertical="center"/>
    </xf>
    <xf numFmtId="0" fontId="20" fillId="0" borderId="82" xfId="2" applyFont="1" applyBorder="1" applyAlignment="1">
      <alignment horizontal="center" vertical="center"/>
    </xf>
    <xf numFmtId="0" fontId="20" fillId="0" borderId="3" xfId="2" applyFont="1" applyFill="1" applyBorder="1" applyAlignment="1">
      <alignment horizontal="center" vertical="center"/>
    </xf>
    <xf numFmtId="0" fontId="20" fillId="0" borderId="4" xfId="2" applyFont="1" applyFill="1" applyBorder="1" applyAlignment="1">
      <alignment horizontal="center" vertical="center"/>
    </xf>
    <xf numFmtId="0" fontId="20" fillId="0" borderId="5" xfId="2" applyFont="1" applyFill="1" applyBorder="1" applyAlignment="1">
      <alignment horizontal="center" vertical="center"/>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5" fillId="0" borderId="0" xfId="0" applyFont="1" applyAlignment="1">
      <alignment horizontal="center" vertical="center"/>
    </xf>
    <xf numFmtId="0" fontId="20" fillId="0" borderId="10"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1" xfId="0" applyFont="1" applyBorder="1" applyAlignment="1">
      <alignment horizontal="center" vertical="center" textRotation="255"/>
    </xf>
    <xf numFmtId="0" fontId="20" fillId="0" borderId="2"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0" fillId="2" borderId="63" xfId="0" applyFill="1" applyBorder="1" applyAlignment="1">
      <alignment horizontal="center" vertical="center"/>
    </xf>
    <xf numFmtId="0" fontId="0" fillId="2" borderId="52" xfId="0" applyFill="1" applyBorder="1" applyAlignment="1">
      <alignment horizontal="center" vertical="center"/>
    </xf>
    <xf numFmtId="0" fontId="0" fillId="2" borderId="64" xfId="0" applyFill="1" applyBorder="1" applyAlignment="1">
      <alignment horizontal="center" vertical="center" wrapText="1"/>
    </xf>
    <xf numFmtId="0" fontId="0" fillId="2" borderId="65" xfId="0" applyFill="1" applyBorder="1" applyAlignment="1">
      <alignment horizontal="center" vertical="center" wrapText="1"/>
    </xf>
    <xf numFmtId="0" fontId="0" fillId="2" borderId="65" xfId="0" applyFill="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176" fontId="0" fillId="0" borderId="76" xfId="1" applyNumberFormat="1" applyFont="1" applyBorder="1" applyAlignment="1">
      <alignment vertical="center"/>
    </xf>
    <xf numFmtId="0" fontId="0" fillId="0" borderId="78" xfId="0" applyBorder="1" applyAlignment="1">
      <alignment vertical="center"/>
    </xf>
    <xf numFmtId="0" fontId="0" fillId="0" borderId="11" xfId="0" applyBorder="1" applyAlignment="1">
      <alignment vertical="center" wrapText="1"/>
    </xf>
    <xf numFmtId="0" fontId="0" fillId="0" borderId="13" xfId="0" applyBorder="1" applyAlignment="1">
      <alignment vertical="center"/>
    </xf>
    <xf numFmtId="176" fontId="0" fillId="0" borderId="75" xfId="1" applyNumberFormat="1" applyFont="1" applyBorder="1" applyAlignment="1">
      <alignment vertical="center"/>
    </xf>
    <xf numFmtId="176" fontId="0" fillId="0" borderId="77" xfId="1" applyNumberFormat="1" applyFont="1" applyBorder="1" applyAlignment="1">
      <alignment vertical="center"/>
    </xf>
    <xf numFmtId="0" fontId="0" fillId="0" borderId="77" xfId="0" applyBorder="1" applyAlignment="1">
      <alignment vertical="center"/>
    </xf>
    <xf numFmtId="176" fontId="0" fillId="0" borderId="37" xfId="1" applyNumberFormat="1" applyFont="1" applyBorder="1" applyAlignment="1">
      <alignment vertical="center"/>
    </xf>
    <xf numFmtId="176" fontId="0" fillId="0" borderId="68" xfId="1" applyNumberFormat="1" applyFont="1"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176" fontId="14" fillId="0" borderId="83" xfId="1" applyNumberFormat="1" applyFont="1" applyBorder="1" applyAlignment="1">
      <alignment vertical="center"/>
    </xf>
    <xf numFmtId="176" fontId="14" fillId="0" borderId="82" xfId="1" applyNumberFormat="1" applyFont="1" applyBorder="1" applyAlignment="1">
      <alignment vertical="center"/>
    </xf>
    <xf numFmtId="0" fontId="0" fillId="0" borderId="82" xfId="0" applyBorder="1" applyAlignment="1">
      <alignment vertical="center"/>
    </xf>
    <xf numFmtId="0" fontId="0" fillId="0" borderId="84" xfId="0" applyBorder="1" applyAlignment="1">
      <alignment vertical="center"/>
    </xf>
    <xf numFmtId="176" fontId="0" fillId="0" borderId="3" xfId="1" applyNumberFormat="1" applyFont="1" applyBorder="1" applyAlignment="1">
      <alignment vertical="center"/>
    </xf>
    <xf numFmtId="176" fontId="0" fillId="0" borderId="5" xfId="1" applyNumberFormat="1" applyFont="1" applyBorder="1" applyAlignment="1">
      <alignment vertical="center"/>
    </xf>
    <xf numFmtId="0" fontId="0" fillId="0" borderId="5" xfId="0" applyBorder="1" applyAlignment="1">
      <alignment vertical="center"/>
    </xf>
    <xf numFmtId="0" fontId="0" fillId="0" borderId="80" xfId="0" applyBorder="1" applyAlignment="1">
      <alignment vertical="center"/>
    </xf>
    <xf numFmtId="0" fontId="12" fillId="0" borderId="85" xfId="0" applyFont="1" applyFill="1" applyBorder="1" applyAlignment="1">
      <alignment horizontal="center" vertical="center"/>
    </xf>
    <xf numFmtId="0" fontId="12" fillId="0" borderId="86" xfId="0" applyFont="1" applyFill="1" applyBorder="1" applyAlignment="1">
      <alignment horizontal="center" vertical="center"/>
    </xf>
    <xf numFmtId="176" fontId="12" fillId="0" borderId="87" xfId="1" applyNumberFormat="1" applyFont="1" applyFill="1" applyBorder="1" applyAlignment="1">
      <alignment vertical="center"/>
    </xf>
    <xf numFmtId="176" fontId="12" fillId="0" borderId="86" xfId="1" applyNumberFormat="1" applyFont="1" applyFill="1" applyBorder="1" applyAlignment="1">
      <alignment vertical="center"/>
    </xf>
    <xf numFmtId="0" fontId="0" fillId="0" borderId="86" xfId="0" applyBorder="1" applyAlignment="1">
      <alignment vertical="center"/>
    </xf>
    <xf numFmtId="0" fontId="0" fillId="0" borderId="88" xfId="0" applyBorder="1" applyAlignment="1">
      <alignment vertical="center"/>
    </xf>
    <xf numFmtId="0" fontId="0" fillId="0" borderId="1" xfId="0" applyBorder="1" applyAlignment="1">
      <alignment horizontal="center" vertical="center"/>
    </xf>
  </cellXfs>
  <cellStyles count="11">
    <cellStyle name="桁区切り" xfId="1" builtinId="6"/>
    <cellStyle name="桁区切り 2" xfId="4"/>
    <cellStyle name="桁区切り 2 2" xfId="10"/>
    <cellStyle name="桁区切り 3" xfId="6"/>
    <cellStyle name="桁区切り 4" xfId="8"/>
    <cellStyle name="標準" xfId="0" builtinId="0"/>
    <cellStyle name="標準 2" xfId="3"/>
    <cellStyle name="標準 2 2" xfId="9"/>
    <cellStyle name="標準 3" xfId="5"/>
    <cellStyle name="標準 4" xfId="7"/>
    <cellStyle name="標準_Sheet1" xfId="2"/>
  </cellStyles>
  <dxfs count="0"/>
  <tableStyles count="0" defaultTableStyle="TableStyleMedium2" defaultPivotStyle="PivotStyleLight16"/>
  <colors>
    <mruColors>
      <color rgb="FFFFE7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2</xdr:col>
      <xdr:colOff>1073727</xdr:colOff>
      <xdr:row>20</xdr:row>
      <xdr:rowOff>450273</xdr:rowOff>
    </xdr:from>
    <xdr:to>
      <xdr:col>3</xdr:col>
      <xdr:colOff>970683</xdr:colOff>
      <xdr:row>24</xdr:row>
      <xdr:rowOff>459798</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7772" y="9854046"/>
          <a:ext cx="2390775" cy="1949161"/>
        </a:xfrm>
        <a:prstGeom prst="rect">
          <a:avLst/>
        </a:prstGeom>
        <a:solidFill>
          <a:srgbClr val="FFFF00"/>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470647</xdr:colOff>
      <xdr:row>18</xdr:row>
      <xdr:rowOff>190500</xdr:rowOff>
    </xdr:from>
    <xdr:to>
      <xdr:col>12</xdr:col>
      <xdr:colOff>89647</xdr:colOff>
      <xdr:row>21</xdr:row>
      <xdr:rowOff>201705</xdr:rowOff>
    </xdr:to>
    <xdr:sp macro="" textlink="">
      <xdr:nvSpPr>
        <xdr:cNvPr id="2" name="テキスト ボックス 1"/>
        <xdr:cNvSpPr txBox="1"/>
      </xdr:nvSpPr>
      <xdr:spPr>
        <a:xfrm>
          <a:off x="7149353" y="3899647"/>
          <a:ext cx="2353235" cy="6835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紙配布は式削除</a:t>
          </a:r>
          <a:endParaRPr kumimoji="1" lang="en-US" altLang="ja-JP" sz="1100"/>
        </a:p>
        <a:p>
          <a:r>
            <a:rPr kumimoji="1" lang="ja-JP" altLang="en-US" sz="1100"/>
            <a:t>ダウンロード用ファイルは式あり</a:t>
          </a:r>
          <a:endParaRPr kumimoji="1" lang="en-US" altLang="ja-JP" sz="1100"/>
        </a:p>
        <a:p>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818029</xdr:colOff>
      <xdr:row>31</xdr:row>
      <xdr:rowOff>89648</xdr:rowOff>
    </xdr:from>
    <xdr:to>
      <xdr:col>6</xdr:col>
      <xdr:colOff>347383</xdr:colOff>
      <xdr:row>32</xdr:row>
      <xdr:rowOff>201707</xdr:rowOff>
    </xdr:to>
    <xdr:sp macro="" textlink="">
      <xdr:nvSpPr>
        <xdr:cNvPr id="2" name="テキスト ボックス 1"/>
        <xdr:cNvSpPr txBox="1"/>
      </xdr:nvSpPr>
      <xdr:spPr>
        <a:xfrm>
          <a:off x="2958353" y="6712324"/>
          <a:ext cx="2252383" cy="336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ＨＰ（ダウンロード）用　式あり</a:t>
          </a:r>
          <a:endParaRPr kumimoji="1" lang="en-US" altLang="ja-JP" sz="1100"/>
        </a:p>
        <a:p>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627530</xdr:colOff>
      <xdr:row>18</xdr:row>
      <xdr:rowOff>280147</xdr:rowOff>
    </xdr:from>
    <xdr:to>
      <xdr:col>11</xdr:col>
      <xdr:colOff>616324</xdr:colOff>
      <xdr:row>21</xdr:row>
      <xdr:rowOff>56030</xdr:rowOff>
    </xdr:to>
    <xdr:sp macro="" textlink="">
      <xdr:nvSpPr>
        <xdr:cNvPr id="3" name="角丸四角形 2"/>
        <xdr:cNvSpPr/>
      </xdr:nvSpPr>
      <xdr:spPr>
        <a:xfrm>
          <a:off x="4538383" y="6219265"/>
          <a:ext cx="3182470" cy="6947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t>手持資料</a:t>
          </a:r>
          <a:endParaRPr kumimoji="1" lang="en-US" altLang="ja-JP" sz="1400"/>
        </a:p>
        <a:p>
          <a:pPr algn="ctr"/>
          <a:r>
            <a:rPr kumimoji="1" lang="en-US" altLang="ja-JP" sz="1100"/>
            <a:t>10/15</a:t>
          </a:r>
          <a:r>
            <a:rPr kumimoji="1" lang="ja-JP" altLang="en-US" sz="1100"/>
            <a:t>指定管理本部会議では配布しない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156882</xdr:colOff>
      <xdr:row>4</xdr:row>
      <xdr:rowOff>168088</xdr:rowOff>
    </xdr:from>
    <xdr:to>
      <xdr:col>16</xdr:col>
      <xdr:colOff>201706</xdr:colOff>
      <xdr:row>11</xdr:row>
      <xdr:rowOff>123265</xdr:rowOff>
    </xdr:to>
    <xdr:sp macro="" textlink="">
      <xdr:nvSpPr>
        <xdr:cNvPr id="2" name="爆発 2 1"/>
        <xdr:cNvSpPr/>
      </xdr:nvSpPr>
      <xdr:spPr>
        <a:xfrm>
          <a:off x="2835088" y="1064559"/>
          <a:ext cx="3686736" cy="1524000"/>
        </a:xfrm>
        <a:prstGeom prst="irregularSeal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500"/>
            <a:t>未定稿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zoomScale="55" zoomScaleNormal="55" zoomScaleSheetLayoutView="55" workbookViewId="0">
      <selection activeCell="J37" sqref="J37"/>
    </sheetView>
  </sheetViews>
  <sheetFormatPr defaultRowHeight="15"/>
  <cols>
    <col min="1" max="1" width="10.625" style="135" customWidth="1"/>
    <col min="2" max="2" width="18.625" style="135" customWidth="1"/>
    <col min="3" max="3" width="32.625" style="135" customWidth="1"/>
    <col min="4" max="6" width="20.125" style="135" customWidth="1"/>
    <col min="7" max="7" width="25.625" style="135" customWidth="1"/>
    <col min="8" max="8" width="4.625" style="192" customWidth="1"/>
    <col min="9" max="9" width="20.125" style="178" customWidth="1"/>
    <col min="10" max="16384" width="9" style="135"/>
  </cols>
  <sheetData>
    <row r="1" spans="1:9" ht="20.100000000000001" customHeight="1"/>
    <row r="2" spans="1:9" ht="35.1" customHeight="1">
      <c r="A2" s="414" t="s">
        <v>178</v>
      </c>
      <c r="B2" s="414"/>
      <c r="C2" s="414"/>
      <c r="D2" s="414"/>
      <c r="E2" s="414"/>
      <c r="F2" s="414"/>
      <c r="G2" s="414"/>
    </row>
    <row r="3" spans="1:9" ht="38.1" customHeight="1">
      <c r="A3" s="201"/>
      <c r="B3" s="201"/>
      <c r="C3" s="201"/>
      <c r="D3" s="201"/>
      <c r="E3" s="201"/>
      <c r="F3" s="201"/>
      <c r="G3" s="201"/>
    </row>
    <row r="4" spans="1:9" ht="38.1" customHeight="1" thickBot="1">
      <c r="A4" s="136" t="s">
        <v>164</v>
      </c>
      <c r="B4" s="137"/>
      <c r="C4" s="137"/>
      <c r="D4" s="137"/>
      <c r="E4" s="137"/>
      <c r="F4" s="137"/>
      <c r="G4" s="137"/>
    </row>
    <row r="5" spans="1:9" ht="38.1" customHeight="1" thickBot="1">
      <c r="A5" s="139" t="s">
        <v>0</v>
      </c>
      <c r="B5" s="140" t="s">
        <v>1</v>
      </c>
      <c r="C5" s="202" t="s">
        <v>2</v>
      </c>
      <c r="D5" s="202" t="s">
        <v>213</v>
      </c>
      <c r="E5" s="202" t="s">
        <v>214</v>
      </c>
      <c r="F5" s="202" t="s">
        <v>215</v>
      </c>
      <c r="G5" s="202" t="s">
        <v>119</v>
      </c>
      <c r="H5" s="185" t="s">
        <v>42</v>
      </c>
      <c r="I5" s="186"/>
    </row>
    <row r="6" spans="1:9" ht="38.1" customHeight="1">
      <c r="A6" s="142" t="s">
        <v>167</v>
      </c>
      <c r="B6" s="167"/>
      <c r="C6" s="169"/>
      <c r="D6" s="169"/>
      <c r="E6" s="169"/>
      <c r="F6" s="169"/>
      <c r="G6" s="172"/>
      <c r="H6" s="193"/>
      <c r="I6" s="187"/>
    </row>
    <row r="7" spans="1:9" ht="38.1" customHeight="1">
      <c r="A7" s="170"/>
      <c r="B7" s="156" t="s">
        <v>88</v>
      </c>
      <c r="C7" s="171"/>
      <c r="D7" s="171"/>
      <c r="E7" s="171"/>
      <c r="F7" s="171"/>
      <c r="G7" s="153"/>
      <c r="H7" s="194"/>
      <c r="I7" s="188"/>
    </row>
    <row r="8" spans="1:9" ht="38.1" customHeight="1">
      <c r="A8" s="214"/>
      <c r="B8" s="215"/>
      <c r="C8" s="208" t="s">
        <v>180</v>
      </c>
      <c r="D8" s="208"/>
      <c r="E8" s="208"/>
      <c r="F8" s="208"/>
      <c r="G8" s="153"/>
      <c r="H8" s="216"/>
      <c r="I8" s="217"/>
    </row>
    <row r="9" spans="1:9" ht="38.1" customHeight="1">
      <c r="A9" s="214"/>
      <c r="B9" s="209"/>
      <c r="C9" s="212" t="s">
        <v>181</v>
      </c>
      <c r="D9" s="212"/>
      <c r="E9" s="212"/>
      <c r="F9" s="212"/>
      <c r="G9" s="153"/>
      <c r="H9" s="218"/>
      <c r="I9" s="219"/>
    </row>
    <row r="10" spans="1:9" ht="38.1" customHeight="1" thickBot="1">
      <c r="A10" s="220"/>
      <c r="B10" s="211"/>
      <c r="C10" s="221" t="s">
        <v>205</v>
      </c>
      <c r="D10" s="221"/>
      <c r="E10" s="221"/>
      <c r="F10" s="221"/>
      <c r="G10" s="173"/>
      <c r="H10" s="218"/>
      <c r="I10" s="219"/>
    </row>
    <row r="11" spans="1:9" ht="38.1" customHeight="1" thickBot="1">
      <c r="A11" s="222" t="s">
        <v>179</v>
      </c>
      <c r="B11" s="223"/>
      <c r="C11" s="224" t="s">
        <v>91</v>
      </c>
      <c r="D11" s="245"/>
      <c r="E11" s="245"/>
      <c r="F11" s="245"/>
      <c r="G11" s="143"/>
      <c r="H11" s="225"/>
      <c r="I11" s="226"/>
    </row>
    <row r="12" spans="1:9" ht="38.1" customHeight="1" thickBot="1">
      <c r="A12" s="415" t="s">
        <v>168</v>
      </c>
      <c r="B12" s="416"/>
      <c r="C12" s="416"/>
      <c r="D12" s="246"/>
      <c r="E12" s="246"/>
      <c r="F12" s="246"/>
      <c r="G12" s="144"/>
      <c r="H12" s="227"/>
      <c r="I12" s="228"/>
    </row>
    <row r="13" spans="1:9" ht="38.1" customHeight="1">
      <c r="A13" s="229"/>
      <c r="B13" s="229"/>
      <c r="C13" s="229"/>
      <c r="D13" s="229"/>
      <c r="E13" s="229"/>
      <c r="F13" s="229"/>
      <c r="G13" s="146"/>
      <c r="H13" s="231"/>
      <c r="I13" s="230"/>
    </row>
    <row r="14" spans="1:9" ht="38.1" customHeight="1" thickBot="1">
      <c r="A14" s="232" t="s">
        <v>169</v>
      </c>
      <c r="B14" s="233"/>
      <c r="C14" s="233"/>
      <c r="D14" s="233"/>
      <c r="E14" s="233"/>
      <c r="F14" s="233"/>
      <c r="G14" s="233"/>
      <c r="H14" s="231"/>
      <c r="I14" s="230"/>
    </row>
    <row r="15" spans="1:9" ht="38.1" customHeight="1" thickBot="1">
      <c r="A15" s="234" t="s">
        <v>0</v>
      </c>
      <c r="B15" s="235" t="s">
        <v>1</v>
      </c>
      <c r="C15" s="207" t="s">
        <v>2</v>
      </c>
      <c r="D15" s="202" t="s">
        <v>213</v>
      </c>
      <c r="E15" s="202" t="s">
        <v>214</v>
      </c>
      <c r="F15" s="202" t="s">
        <v>215</v>
      </c>
      <c r="G15" s="202" t="s">
        <v>119</v>
      </c>
      <c r="H15" s="3" t="s">
        <v>42</v>
      </c>
      <c r="I15" s="236"/>
    </row>
    <row r="16" spans="1:9" ht="38.1" customHeight="1">
      <c r="A16" s="222" t="s">
        <v>170</v>
      </c>
      <c r="B16" s="237"/>
      <c r="C16" s="237"/>
      <c r="D16" s="213"/>
      <c r="E16" s="213"/>
      <c r="F16" s="213"/>
      <c r="G16" s="149"/>
      <c r="H16" s="238"/>
      <c r="I16" s="239"/>
    </row>
    <row r="17" spans="1:9" ht="38.1" customHeight="1">
      <c r="A17" s="214"/>
      <c r="B17" s="240" t="s">
        <v>207</v>
      </c>
      <c r="C17" s="241"/>
      <c r="D17" s="241"/>
      <c r="E17" s="241"/>
      <c r="F17" s="241"/>
      <c r="G17" s="152"/>
      <c r="H17" s="216"/>
      <c r="I17" s="217"/>
    </row>
    <row r="18" spans="1:9" ht="38.1" customHeight="1">
      <c r="A18" s="242"/>
      <c r="B18" s="243"/>
      <c r="C18" s="212" t="s">
        <v>181</v>
      </c>
      <c r="D18" s="212"/>
      <c r="E18" s="212"/>
      <c r="F18" s="212"/>
      <c r="G18" s="152"/>
      <c r="H18" s="216"/>
      <c r="I18" s="217"/>
    </row>
    <row r="19" spans="1:9" ht="38.1" customHeight="1" thickBot="1">
      <c r="A19" s="242"/>
      <c r="B19" s="244"/>
      <c r="C19" s="221" t="s">
        <v>205</v>
      </c>
      <c r="D19" s="208"/>
      <c r="E19" s="208"/>
      <c r="F19" s="208"/>
      <c r="G19" s="152"/>
      <c r="H19" s="216"/>
      <c r="I19" s="217"/>
    </row>
    <row r="20" spans="1:9" ht="38.1" customHeight="1">
      <c r="A20" s="142" t="s">
        <v>171</v>
      </c>
      <c r="B20" s="154"/>
      <c r="C20" s="154"/>
      <c r="D20" s="248"/>
      <c r="E20" s="248"/>
      <c r="F20" s="248"/>
      <c r="G20" s="149"/>
      <c r="H20" s="193"/>
      <c r="I20" s="187"/>
    </row>
    <row r="21" spans="1:9" ht="38.1" customHeight="1">
      <c r="A21" s="150"/>
      <c r="B21" s="151" t="s">
        <v>4</v>
      </c>
      <c r="C21" s="155"/>
      <c r="D21" s="176"/>
      <c r="E21" s="176"/>
      <c r="F21" s="176"/>
      <c r="G21" s="152"/>
      <c r="H21" s="194"/>
      <c r="I21" s="188"/>
    </row>
    <row r="22" spans="1:9" ht="38.1" customHeight="1">
      <c r="A22" s="150"/>
      <c r="B22" s="150"/>
      <c r="C22" s="247" t="s">
        <v>208</v>
      </c>
      <c r="D22" s="250"/>
      <c r="E22" s="250"/>
      <c r="F22" s="250"/>
      <c r="G22" s="152"/>
      <c r="H22" s="195"/>
      <c r="I22" s="188"/>
    </row>
    <row r="23" spans="1:9" ht="38.1" customHeight="1">
      <c r="A23" s="150"/>
      <c r="B23" s="150"/>
      <c r="C23" s="247" t="s">
        <v>211</v>
      </c>
      <c r="D23" s="250"/>
      <c r="E23" s="250"/>
      <c r="F23" s="250"/>
      <c r="G23" s="152"/>
      <c r="H23" s="195"/>
      <c r="I23" s="188"/>
    </row>
    <row r="24" spans="1:9" ht="38.1" customHeight="1">
      <c r="A24" s="150"/>
      <c r="B24" s="150"/>
      <c r="C24" s="247" t="s">
        <v>212</v>
      </c>
      <c r="D24" s="250"/>
      <c r="E24" s="250"/>
      <c r="F24" s="250"/>
      <c r="G24" s="152"/>
      <c r="H24" s="195"/>
      <c r="I24" s="188"/>
    </row>
    <row r="25" spans="1:9" ht="38.1" customHeight="1">
      <c r="A25" s="150"/>
      <c r="B25" s="175"/>
      <c r="C25" s="247" t="s">
        <v>210</v>
      </c>
      <c r="D25" s="250"/>
      <c r="E25" s="250"/>
      <c r="F25" s="250"/>
      <c r="G25" s="152"/>
      <c r="H25" s="195"/>
      <c r="I25" s="188"/>
    </row>
    <row r="26" spans="1:9" ht="38.1" customHeight="1">
      <c r="A26" s="150"/>
      <c r="B26" s="156" t="s">
        <v>5</v>
      </c>
      <c r="C26" s="157"/>
      <c r="D26" s="212"/>
      <c r="E26" s="212"/>
      <c r="F26" s="212"/>
      <c r="G26" s="152"/>
      <c r="H26" s="194"/>
      <c r="I26" s="188"/>
    </row>
    <row r="27" spans="1:9" ht="38.1" customHeight="1">
      <c r="A27" s="150"/>
      <c r="B27" s="158"/>
      <c r="C27" s="159" t="s">
        <v>6</v>
      </c>
      <c r="D27" s="210"/>
      <c r="E27" s="210"/>
      <c r="F27" s="210"/>
      <c r="G27" s="152"/>
      <c r="H27" s="195"/>
      <c r="I27" s="188"/>
    </row>
    <row r="28" spans="1:9" ht="38.1" customHeight="1">
      <c r="A28" s="150"/>
      <c r="B28" s="158"/>
      <c r="C28" s="157" t="s">
        <v>7</v>
      </c>
      <c r="D28" s="212"/>
      <c r="E28" s="212"/>
      <c r="F28" s="212"/>
      <c r="G28" s="152"/>
      <c r="H28" s="195"/>
      <c r="I28" s="188"/>
    </row>
    <row r="29" spans="1:9" ht="38.1" customHeight="1">
      <c r="A29" s="150"/>
      <c r="B29" s="158"/>
      <c r="C29" s="157" t="s">
        <v>8</v>
      </c>
      <c r="D29" s="212"/>
      <c r="E29" s="212"/>
      <c r="F29" s="212"/>
      <c r="G29" s="152"/>
      <c r="H29" s="195"/>
      <c r="I29" s="188"/>
    </row>
    <row r="30" spans="1:9" ht="38.1" customHeight="1">
      <c r="A30" s="150"/>
      <c r="B30" s="158"/>
      <c r="C30" s="157" t="s">
        <v>9</v>
      </c>
      <c r="D30" s="212"/>
      <c r="E30" s="212"/>
      <c r="F30" s="212"/>
      <c r="G30" s="152"/>
      <c r="H30" s="195"/>
      <c r="I30" s="188"/>
    </row>
    <row r="31" spans="1:9" ht="38.1" customHeight="1">
      <c r="A31" s="150"/>
      <c r="B31" s="158"/>
      <c r="C31" s="157" t="s">
        <v>10</v>
      </c>
      <c r="D31" s="212"/>
      <c r="E31" s="212"/>
      <c r="F31" s="212"/>
      <c r="G31" s="152"/>
      <c r="H31" s="195"/>
      <c r="I31" s="188"/>
    </row>
    <row r="32" spans="1:9" ht="38.1" customHeight="1">
      <c r="A32" s="150"/>
      <c r="B32" s="158"/>
      <c r="C32" s="157" t="s">
        <v>29</v>
      </c>
      <c r="D32" s="212"/>
      <c r="E32" s="212"/>
      <c r="F32" s="212"/>
      <c r="G32" s="152"/>
      <c r="H32" s="195"/>
      <c r="I32" s="188"/>
    </row>
    <row r="33" spans="1:9" ht="38.1" customHeight="1">
      <c r="A33" s="150"/>
      <c r="B33" s="158"/>
      <c r="C33" s="157" t="s">
        <v>30</v>
      </c>
      <c r="D33" s="212"/>
      <c r="E33" s="212"/>
      <c r="F33" s="212"/>
      <c r="G33" s="152"/>
      <c r="H33" s="195"/>
      <c r="I33" s="188"/>
    </row>
    <row r="34" spans="1:9" ht="38.1" customHeight="1">
      <c r="A34" s="150"/>
      <c r="B34" s="158"/>
      <c r="C34" s="157" t="s">
        <v>31</v>
      </c>
      <c r="D34" s="212"/>
      <c r="E34" s="212"/>
      <c r="F34" s="212"/>
      <c r="G34" s="152"/>
      <c r="H34" s="195"/>
      <c r="I34" s="188"/>
    </row>
    <row r="35" spans="1:9" ht="38.1" customHeight="1">
      <c r="A35" s="150"/>
      <c r="B35" s="158"/>
      <c r="C35" s="157" t="s">
        <v>37</v>
      </c>
      <c r="D35" s="212"/>
      <c r="E35" s="212"/>
      <c r="F35" s="212"/>
      <c r="G35" s="152"/>
      <c r="H35" s="195"/>
      <c r="I35" s="188"/>
    </row>
    <row r="36" spans="1:9" ht="38.1" customHeight="1">
      <c r="A36" s="150"/>
      <c r="B36" s="158"/>
      <c r="C36" s="157" t="s">
        <v>32</v>
      </c>
      <c r="D36" s="212"/>
      <c r="E36" s="212"/>
      <c r="F36" s="212"/>
      <c r="G36" s="152"/>
      <c r="H36" s="195"/>
      <c r="I36" s="188"/>
    </row>
    <row r="37" spans="1:9" ht="38.1" customHeight="1">
      <c r="A37" s="150"/>
      <c r="B37" s="158"/>
      <c r="C37" s="157" t="s">
        <v>33</v>
      </c>
      <c r="D37" s="212"/>
      <c r="E37" s="212"/>
      <c r="F37" s="212"/>
      <c r="G37" s="152"/>
      <c r="H37" s="195"/>
      <c r="I37" s="188"/>
    </row>
    <row r="38" spans="1:9" ht="38.1" customHeight="1">
      <c r="A38" s="150"/>
      <c r="B38" s="158"/>
      <c r="C38" s="157" t="s">
        <v>38</v>
      </c>
      <c r="D38" s="212"/>
      <c r="E38" s="212"/>
      <c r="F38" s="212"/>
      <c r="G38" s="152"/>
      <c r="H38" s="195"/>
      <c r="I38" s="188"/>
    </row>
    <row r="39" spans="1:9" ht="38.1" customHeight="1">
      <c r="A39" s="150"/>
      <c r="B39" s="158"/>
      <c r="C39" s="157" t="s">
        <v>34</v>
      </c>
      <c r="D39" s="212"/>
      <c r="E39" s="212"/>
      <c r="F39" s="212"/>
      <c r="G39" s="152"/>
      <c r="H39" s="195"/>
      <c r="I39" s="188"/>
    </row>
    <row r="40" spans="1:9" ht="38.1" customHeight="1" thickBot="1">
      <c r="A40" s="150"/>
      <c r="B40" s="158"/>
      <c r="C40" s="157" t="s">
        <v>39</v>
      </c>
      <c r="D40" s="212"/>
      <c r="E40" s="212"/>
      <c r="F40" s="212"/>
      <c r="G40" s="152"/>
      <c r="H40" s="196"/>
      <c r="I40" s="189"/>
    </row>
    <row r="41" spans="1:9" ht="38.1" customHeight="1" thickBot="1">
      <c r="A41" s="417" t="s">
        <v>177</v>
      </c>
      <c r="B41" s="418"/>
      <c r="C41" s="418"/>
      <c r="D41" s="249"/>
      <c r="E41" s="249"/>
      <c r="F41" s="249"/>
      <c r="G41" s="160"/>
      <c r="H41" s="199"/>
      <c r="I41" s="191"/>
    </row>
    <row r="42" spans="1:9" ht="38.1" customHeight="1" thickBot="1">
      <c r="A42" s="417" t="s">
        <v>11</v>
      </c>
      <c r="B42" s="418"/>
      <c r="C42" s="418"/>
      <c r="D42" s="140"/>
      <c r="E42" s="140"/>
      <c r="F42" s="140"/>
      <c r="G42" s="161"/>
      <c r="H42" s="197"/>
      <c r="I42" s="190"/>
    </row>
    <row r="43" spans="1:9" ht="34.5" customHeight="1">
      <c r="A43" s="177" t="s">
        <v>216</v>
      </c>
      <c r="B43" s="165"/>
      <c r="C43" s="165"/>
      <c r="D43" s="165"/>
      <c r="E43" s="165"/>
      <c r="F43" s="165"/>
      <c r="G43" s="165"/>
    </row>
    <row r="44" spans="1:9" ht="15" customHeight="1">
      <c r="A44" s="145"/>
      <c r="B44" s="145"/>
      <c r="C44" s="166"/>
      <c r="D44" s="166"/>
      <c r="E44" s="166"/>
      <c r="F44" s="166"/>
      <c r="G44" s="166"/>
    </row>
    <row r="45" spans="1:9" ht="15" customHeight="1">
      <c r="A45" s="145"/>
      <c r="B45" s="145"/>
      <c r="C45" s="166"/>
      <c r="D45" s="166"/>
      <c r="E45" s="166"/>
      <c r="F45" s="166"/>
      <c r="G45" s="166"/>
      <c r="H45" s="2" t="s">
        <v>44</v>
      </c>
    </row>
    <row r="46" spans="1:9" ht="15" customHeight="1">
      <c r="A46" s="145"/>
      <c r="B46" s="145"/>
      <c r="C46" s="166"/>
      <c r="D46" s="166"/>
      <c r="E46" s="166"/>
      <c r="F46" s="166"/>
      <c r="G46" s="166"/>
      <c r="H46" s="2" t="s">
        <v>46</v>
      </c>
    </row>
    <row r="47" spans="1:9" ht="15" customHeight="1">
      <c r="A47" s="145"/>
      <c r="B47" s="145"/>
      <c r="C47" s="166"/>
      <c r="D47" s="166"/>
      <c r="E47" s="166"/>
      <c r="F47" s="166"/>
      <c r="G47" s="166"/>
    </row>
    <row r="48" spans="1:9" ht="15" customHeight="1">
      <c r="A48" s="145"/>
      <c r="B48" s="145"/>
      <c r="C48" s="166"/>
      <c r="D48" s="166"/>
      <c r="E48" s="166"/>
      <c r="F48" s="166"/>
      <c r="G48" s="166"/>
    </row>
    <row r="49" spans="1:7" ht="15" customHeight="1">
      <c r="A49" s="145"/>
      <c r="B49" s="145"/>
      <c r="C49" s="166"/>
      <c r="D49" s="166"/>
      <c r="E49" s="166"/>
      <c r="F49" s="166"/>
      <c r="G49" s="166"/>
    </row>
    <row r="50" spans="1:7" ht="15" customHeight="1">
      <c r="A50" s="145"/>
      <c r="B50" s="145"/>
      <c r="C50" s="166"/>
      <c r="D50" s="166"/>
      <c r="E50" s="166"/>
      <c r="F50" s="166"/>
      <c r="G50" s="166"/>
    </row>
    <row r="51" spans="1:7" ht="15" customHeight="1">
      <c r="A51" s="145"/>
      <c r="B51" s="145"/>
      <c r="C51" s="166"/>
      <c r="D51" s="166"/>
      <c r="E51" s="166"/>
      <c r="F51" s="166"/>
      <c r="G51" s="166"/>
    </row>
    <row r="52" spans="1:7" ht="15" customHeight="1">
      <c r="A52" s="145"/>
      <c r="B52" s="145"/>
      <c r="C52" s="166"/>
      <c r="D52" s="166"/>
      <c r="E52" s="166"/>
      <c r="F52" s="166"/>
      <c r="G52" s="166"/>
    </row>
    <row r="53" spans="1:7" ht="15" customHeight="1">
      <c r="A53" s="145"/>
      <c r="B53" s="145"/>
      <c r="C53" s="166"/>
      <c r="D53" s="166"/>
      <c r="E53" s="166"/>
      <c r="F53" s="166"/>
      <c r="G53" s="166"/>
    </row>
    <row r="54" spans="1:7" ht="15" customHeight="1">
      <c r="A54" s="145"/>
      <c r="B54" s="145"/>
      <c r="C54" s="166"/>
      <c r="D54" s="166"/>
      <c r="E54" s="166"/>
      <c r="F54" s="166"/>
      <c r="G54" s="166"/>
    </row>
    <row r="55" spans="1:7" ht="15" customHeight="1">
      <c r="A55" s="145"/>
      <c r="B55" s="145"/>
      <c r="C55" s="166"/>
      <c r="D55" s="166"/>
      <c r="E55" s="166"/>
      <c r="F55" s="166"/>
      <c r="G55" s="166"/>
    </row>
    <row r="56" spans="1:7" ht="15" customHeight="1">
      <c r="A56" s="145"/>
      <c r="B56" s="145"/>
      <c r="C56" s="166"/>
      <c r="D56" s="166"/>
      <c r="E56" s="166"/>
      <c r="F56" s="166"/>
      <c r="G56" s="166"/>
    </row>
    <row r="57" spans="1:7" ht="15" customHeight="1">
      <c r="A57" s="145"/>
      <c r="B57" s="145"/>
      <c r="C57" s="166"/>
      <c r="D57" s="166"/>
      <c r="E57" s="166"/>
      <c r="F57" s="166"/>
      <c r="G57" s="166"/>
    </row>
    <row r="58" spans="1:7" ht="15" customHeight="1">
      <c r="A58" s="145"/>
      <c r="B58" s="145"/>
      <c r="C58" s="166"/>
      <c r="D58" s="166"/>
      <c r="E58" s="166"/>
      <c r="F58" s="166"/>
      <c r="G58" s="166"/>
    </row>
    <row r="59" spans="1:7" ht="15" customHeight="1">
      <c r="A59" s="145"/>
      <c r="B59" s="145"/>
      <c r="C59" s="166"/>
      <c r="D59" s="166"/>
      <c r="E59" s="166"/>
      <c r="F59" s="166"/>
      <c r="G59" s="166"/>
    </row>
    <row r="60" spans="1:7" ht="15" customHeight="1">
      <c r="A60" s="145"/>
      <c r="B60" s="145"/>
      <c r="C60" s="166"/>
      <c r="D60" s="166"/>
      <c r="E60" s="166"/>
      <c r="F60" s="166"/>
      <c r="G60" s="166"/>
    </row>
    <row r="61" spans="1:7" ht="15" customHeight="1">
      <c r="A61" s="145"/>
      <c r="B61" s="145"/>
      <c r="C61" s="166"/>
      <c r="D61" s="166"/>
      <c r="E61" s="166"/>
      <c r="F61" s="166"/>
      <c r="G61" s="166"/>
    </row>
    <row r="62" spans="1:7" ht="15" customHeight="1">
      <c r="A62" s="145"/>
      <c r="B62" s="145"/>
      <c r="C62" s="166"/>
      <c r="D62" s="166"/>
      <c r="E62" s="166"/>
      <c r="F62" s="166"/>
      <c r="G62" s="166"/>
    </row>
    <row r="63" spans="1:7" ht="15" customHeight="1">
      <c r="A63" s="145"/>
      <c r="B63" s="145"/>
      <c r="C63" s="166"/>
      <c r="D63" s="166"/>
      <c r="E63" s="166"/>
      <c r="F63" s="166"/>
      <c r="G63" s="166"/>
    </row>
    <row r="64" spans="1:7" ht="15" customHeight="1">
      <c r="A64" s="145"/>
      <c r="B64" s="145"/>
      <c r="C64" s="166"/>
      <c r="D64" s="166"/>
      <c r="E64" s="166"/>
      <c r="F64" s="166"/>
      <c r="G64" s="166"/>
    </row>
    <row r="65" spans="1:7" ht="15" customHeight="1">
      <c r="A65" s="145"/>
      <c r="B65" s="145"/>
      <c r="C65" s="166"/>
      <c r="D65" s="166"/>
      <c r="E65" s="166"/>
      <c r="F65" s="166"/>
      <c r="G65" s="166"/>
    </row>
    <row r="66" spans="1:7" ht="15" customHeight="1">
      <c r="A66" s="145"/>
      <c r="B66" s="145"/>
      <c r="C66" s="166"/>
      <c r="D66" s="166"/>
      <c r="E66" s="166"/>
      <c r="F66" s="166"/>
      <c r="G66" s="166"/>
    </row>
    <row r="67" spans="1:7" ht="15" customHeight="1">
      <c r="A67" s="145"/>
      <c r="B67" s="145"/>
      <c r="C67" s="166"/>
      <c r="D67" s="166"/>
      <c r="E67" s="166"/>
      <c r="F67" s="166"/>
      <c r="G67" s="166"/>
    </row>
    <row r="68" spans="1:7" ht="15" customHeight="1">
      <c r="A68" s="145"/>
      <c r="B68" s="145"/>
      <c r="C68" s="166"/>
      <c r="D68" s="166"/>
      <c r="E68" s="166"/>
      <c r="F68" s="166"/>
      <c r="G68" s="166"/>
    </row>
    <row r="69" spans="1:7" ht="15" customHeight="1">
      <c r="A69" s="145"/>
      <c r="B69" s="145"/>
      <c r="C69" s="166"/>
      <c r="D69" s="166"/>
      <c r="E69" s="166"/>
      <c r="F69" s="166"/>
      <c r="G69" s="166"/>
    </row>
    <row r="70" spans="1:7" ht="15" customHeight="1">
      <c r="A70" s="145"/>
      <c r="B70" s="145"/>
      <c r="C70" s="166"/>
      <c r="D70" s="166"/>
      <c r="E70" s="166"/>
      <c r="F70" s="166"/>
      <c r="G70" s="166"/>
    </row>
    <row r="71" spans="1:7" ht="15" customHeight="1">
      <c r="A71" s="145"/>
      <c r="B71" s="145"/>
      <c r="C71" s="166"/>
      <c r="D71" s="166"/>
      <c r="E71" s="166"/>
      <c r="F71" s="166"/>
      <c r="G71" s="166"/>
    </row>
    <row r="72" spans="1:7" ht="15" customHeight="1">
      <c r="A72" s="145"/>
      <c r="B72" s="145"/>
      <c r="C72" s="166"/>
      <c r="D72" s="166"/>
      <c r="E72" s="166"/>
      <c r="F72" s="166"/>
      <c r="G72" s="166"/>
    </row>
    <row r="73" spans="1:7" ht="15" customHeight="1">
      <c r="A73" s="145"/>
      <c r="B73" s="145"/>
      <c r="C73" s="166"/>
      <c r="D73" s="166"/>
      <c r="E73" s="166"/>
      <c r="F73" s="166"/>
      <c r="G73" s="166"/>
    </row>
    <row r="74" spans="1:7" ht="15" customHeight="1">
      <c r="A74" s="145"/>
      <c r="B74" s="145"/>
      <c r="C74" s="166"/>
      <c r="D74" s="166"/>
      <c r="E74" s="166"/>
      <c r="F74" s="166"/>
      <c r="G74" s="166"/>
    </row>
    <row r="75" spans="1:7" ht="15" customHeight="1">
      <c r="A75" s="145"/>
      <c r="B75" s="145"/>
      <c r="C75" s="166"/>
      <c r="D75" s="166"/>
      <c r="E75" s="166"/>
      <c r="F75" s="166"/>
      <c r="G75" s="166"/>
    </row>
    <row r="76" spans="1:7" ht="15" customHeight="1">
      <c r="A76" s="145"/>
      <c r="B76" s="145"/>
      <c r="C76" s="166"/>
      <c r="D76" s="166"/>
      <c r="E76" s="166"/>
      <c r="F76" s="166"/>
      <c r="G76" s="166"/>
    </row>
    <row r="77" spans="1:7" ht="15" customHeight="1">
      <c r="A77" s="145"/>
      <c r="B77" s="145"/>
      <c r="C77" s="166"/>
      <c r="D77" s="166"/>
      <c r="E77" s="166"/>
      <c r="F77" s="166"/>
      <c r="G77" s="166"/>
    </row>
    <row r="78" spans="1:7" ht="15" customHeight="1">
      <c r="A78" s="145"/>
      <c r="B78" s="145"/>
      <c r="C78" s="166"/>
      <c r="D78" s="166"/>
      <c r="E78" s="166"/>
      <c r="F78" s="166"/>
      <c r="G78" s="166"/>
    </row>
    <row r="79" spans="1:7" ht="15" customHeight="1">
      <c r="A79" s="145"/>
      <c r="B79" s="145"/>
      <c r="C79" s="166"/>
      <c r="D79" s="166"/>
      <c r="E79" s="166"/>
      <c r="F79" s="166"/>
      <c r="G79" s="166"/>
    </row>
    <row r="80" spans="1:7" ht="15" customHeight="1">
      <c r="A80" s="145"/>
      <c r="B80" s="145"/>
      <c r="C80" s="166"/>
      <c r="D80" s="166"/>
      <c r="E80" s="166"/>
      <c r="F80" s="166"/>
      <c r="G80" s="166"/>
    </row>
    <row r="81" spans="1:7" ht="15" customHeight="1">
      <c r="A81" s="145"/>
      <c r="B81" s="145"/>
      <c r="C81" s="166"/>
      <c r="D81" s="166"/>
      <c r="E81" s="166"/>
      <c r="F81" s="166"/>
      <c r="G81" s="166"/>
    </row>
    <row r="82" spans="1:7" ht="15" customHeight="1">
      <c r="A82" s="145"/>
      <c r="B82" s="145"/>
      <c r="C82" s="166"/>
      <c r="D82" s="166"/>
      <c r="E82" s="166"/>
      <c r="F82" s="166"/>
      <c r="G82" s="166"/>
    </row>
    <row r="83" spans="1:7" ht="15" customHeight="1">
      <c r="A83" s="145"/>
      <c r="B83" s="145"/>
      <c r="C83" s="166"/>
      <c r="D83" s="166"/>
      <c r="E83" s="166"/>
      <c r="F83" s="166"/>
      <c r="G83" s="166"/>
    </row>
    <row r="84" spans="1:7" ht="15" customHeight="1">
      <c r="A84" s="145"/>
      <c r="B84" s="145"/>
      <c r="C84" s="166"/>
      <c r="D84" s="166"/>
      <c r="E84" s="166"/>
      <c r="F84" s="166"/>
      <c r="G84" s="166"/>
    </row>
    <row r="85" spans="1:7" ht="15" customHeight="1">
      <c r="A85" s="145"/>
      <c r="B85" s="145"/>
      <c r="C85" s="166"/>
      <c r="D85" s="166"/>
      <c r="E85" s="166"/>
      <c r="F85" s="166"/>
      <c r="G85" s="166"/>
    </row>
    <row r="86" spans="1:7" ht="15" customHeight="1">
      <c r="A86" s="145"/>
      <c r="B86" s="145"/>
      <c r="C86" s="166"/>
      <c r="D86" s="166"/>
      <c r="E86" s="166"/>
      <c r="F86" s="166"/>
      <c r="G86" s="166"/>
    </row>
    <row r="87" spans="1:7" ht="15" customHeight="1">
      <c r="A87" s="145"/>
      <c r="B87" s="145"/>
      <c r="C87" s="166"/>
      <c r="D87" s="166"/>
      <c r="E87" s="166"/>
      <c r="F87" s="166"/>
      <c r="G87" s="166"/>
    </row>
    <row r="88" spans="1:7" ht="15" customHeight="1">
      <c r="A88" s="145"/>
      <c r="B88" s="145"/>
      <c r="C88" s="166"/>
      <c r="D88" s="166"/>
      <c r="E88" s="166"/>
      <c r="F88" s="166"/>
      <c r="G88" s="166"/>
    </row>
    <row r="89" spans="1:7" ht="15" customHeight="1">
      <c r="A89" s="145"/>
      <c r="B89" s="145"/>
      <c r="C89" s="166"/>
      <c r="D89" s="166"/>
      <c r="E89" s="166"/>
      <c r="F89" s="166"/>
      <c r="G89" s="166"/>
    </row>
    <row r="90" spans="1:7" ht="15" customHeight="1">
      <c r="A90" s="145"/>
      <c r="B90" s="145"/>
      <c r="C90" s="166"/>
      <c r="D90" s="166"/>
      <c r="E90" s="166"/>
      <c r="F90" s="166"/>
      <c r="G90" s="166"/>
    </row>
    <row r="91" spans="1:7" ht="15" customHeight="1">
      <c r="A91" s="145"/>
      <c r="B91" s="145"/>
      <c r="C91" s="166"/>
      <c r="D91" s="166"/>
      <c r="E91" s="166"/>
      <c r="F91" s="166"/>
      <c r="G91" s="166"/>
    </row>
    <row r="92" spans="1:7" ht="15" customHeight="1">
      <c r="A92" s="145"/>
      <c r="B92" s="145"/>
      <c r="C92" s="166"/>
      <c r="D92" s="166"/>
      <c r="E92" s="166"/>
      <c r="F92" s="166"/>
      <c r="G92" s="166"/>
    </row>
    <row r="93" spans="1:7" ht="15" customHeight="1">
      <c r="A93" s="145"/>
      <c r="B93" s="145"/>
      <c r="C93" s="166"/>
      <c r="D93" s="166"/>
      <c r="E93" s="166"/>
      <c r="F93" s="166"/>
      <c r="G93" s="166"/>
    </row>
    <row r="94" spans="1:7" ht="15" customHeight="1">
      <c r="A94" s="145"/>
      <c r="B94" s="145"/>
      <c r="C94" s="166"/>
      <c r="D94" s="166"/>
      <c r="E94" s="166"/>
      <c r="F94" s="166"/>
      <c r="G94" s="166"/>
    </row>
    <row r="95" spans="1:7" ht="15" customHeight="1">
      <c r="A95" s="145"/>
      <c r="B95" s="145"/>
      <c r="C95" s="166"/>
      <c r="D95" s="166"/>
      <c r="E95" s="166"/>
      <c r="F95" s="166"/>
      <c r="G95" s="166"/>
    </row>
    <row r="96" spans="1:7" ht="15" customHeight="1">
      <c r="A96" s="145"/>
      <c r="B96" s="145"/>
      <c r="C96" s="166"/>
      <c r="D96" s="166"/>
      <c r="E96" s="166"/>
      <c r="F96" s="166"/>
      <c r="G96" s="166"/>
    </row>
    <row r="97" spans="1:7" ht="15" customHeight="1">
      <c r="A97" s="145"/>
      <c r="B97" s="145"/>
      <c r="C97" s="166"/>
      <c r="D97" s="166"/>
      <c r="E97" s="166"/>
      <c r="F97" s="166"/>
      <c r="G97" s="166"/>
    </row>
    <row r="98" spans="1:7" ht="15" customHeight="1">
      <c r="A98" s="145"/>
      <c r="B98" s="145"/>
      <c r="C98" s="166"/>
      <c r="D98" s="166"/>
      <c r="E98" s="166"/>
      <c r="F98" s="166"/>
      <c r="G98" s="166"/>
    </row>
    <row r="99" spans="1:7" ht="15" customHeight="1">
      <c r="A99" s="145"/>
      <c r="B99" s="145"/>
      <c r="C99" s="166"/>
      <c r="D99" s="166"/>
      <c r="E99" s="166"/>
      <c r="F99" s="166"/>
      <c r="G99" s="166"/>
    </row>
  </sheetData>
  <mergeCells count="4">
    <mergeCell ref="A2:G2"/>
    <mergeCell ref="A12:C12"/>
    <mergeCell ref="A41:C41"/>
    <mergeCell ref="A42:C42"/>
  </mergeCells>
  <phoneticPr fontId="2"/>
  <dataValidations count="1">
    <dataValidation type="list" allowBlank="1" showInputMessage="1" showErrorMessage="1" sqref="H6:H12 H16:H42">
      <formula1>$H$45:$H$46</formula1>
    </dataValidation>
  </dataValidations>
  <printOptions horizontalCentered="1"/>
  <pageMargins left="0.11811023622047245" right="0.11811023622047245" top="0.70866141732283472" bottom="7.874015748031496E-2" header="0.51181102362204722" footer="0.39370078740157483"/>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7"/>
  <sheetViews>
    <sheetView view="pageBreakPreview" zoomScale="70" zoomScaleNormal="100" zoomScaleSheetLayoutView="70" workbookViewId="0">
      <selection activeCell="F45" sqref="F45"/>
    </sheetView>
  </sheetViews>
  <sheetFormatPr defaultColWidth="3.625" defaultRowHeight="18" customHeight="1"/>
  <cols>
    <col min="1" max="2" width="15.75" customWidth="1"/>
    <col min="34" max="35" width="4.75" customWidth="1"/>
    <col min="36" max="36" width="5.375" customWidth="1"/>
  </cols>
  <sheetData>
    <row r="1" spans="1:36" ht="18" customHeight="1">
      <c r="A1" t="s">
        <v>101</v>
      </c>
      <c r="AI1" s="65"/>
      <c r="AJ1" s="65"/>
    </row>
    <row r="3" spans="1:36" ht="18" customHeight="1">
      <c r="A3" s="66" t="s">
        <v>102</v>
      </c>
      <c r="B3" s="67"/>
      <c r="C3" s="485" t="s">
        <v>103</v>
      </c>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68" t="s">
        <v>12</v>
      </c>
      <c r="AI3" s="68" t="s">
        <v>40</v>
      </c>
    </row>
    <row r="4" spans="1:36" s="65" customFormat="1" ht="18" customHeight="1">
      <c r="A4" s="69"/>
      <c r="B4" s="70"/>
      <c r="C4" s="71">
        <v>1</v>
      </c>
      <c r="D4" s="71">
        <v>2</v>
      </c>
      <c r="E4" s="71">
        <v>3</v>
      </c>
      <c r="F4" s="71">
        <v>4</v>
      </c>
      <c r="G4" s="71">
        <v>5</v>
      </c>
      <c r="H4" s="71">
        <v>6</v>
      </c>
      <c r="I4" s="71">
        <v>7</v>
      </c>
      <c r="J4" s="71">
        <v>8</v>
      </c>
      <c r="K4" s="71">
        <v>9</v>
      </c>
      <c r="L4" s="71">
        <v>10</v>
      </c>
      <c r="M4" s="71">
        <v>11</v>
      </c>
      <c r="N4" s="71">
        <v>12</v>
      </c>
      <c r="O4" s="71">
        <v>13</v>
      </c>
      <c r="P4" s="71">
        <v>14</v>
      </c>
      <c r="Q4" s="71">
        <v>15</v>
      </c>
      <c r="R4" s="71">
        <v>16</v>
      </c>
      <c r="S4" s="71">
        <v>17</v>
      </c>
      <c r="T4" s="71">
        <v>18</v>
      </c>
      <c r="U4" s="71">
        <v>19</v>
      </c>
      <c r="V4" s="71">
        <v>20</v>
      </c>
      <c r="W4" s="71">
        <v>21</v>
      </c>
      <c r="X4" s="71">
        <v>22</v>
      </c>
      <c r="Y4" s="71">
        <v>23</v>
      </c>
      <c r="Z4" s="71">
        <v>24</v>
      </c>
      <c r="AA4" s="71">
        <v>25</v>
      </c>
      <c r="AB4" s="71">
        <v>26</v>
      </c>
      <c r="AC4" s="71">
        <v>27</v>
      </c>
      <c r="AD4" s="71">
        <v>28</v>
      </c>
      <c r="AE4" s="71">
        <v>29</v>
      </c>
      <c r="AF4" s="71">
        <v>30</v>
      </c>
      <c r="AG4" s="71"/>
      <c r="AH4" s="72"/>
      <c r="AI4" s="73"/>
    </row>
    <row r="5" spans="1:36" s="65" customFormat="1" ht="18" customHeight="1">
      <c r="A5" s="74"/>
      <c r="B5" s="75"/>
      <c r="C5" s="71" t="s">
        <v>104</v>
      </c>
      <c r="D5" s="71" t="s">
        <v>105</v>
      </c>
      <c r="E5" s="71" t="s">
        <v>106</v>
      </c>
      <c r="F5" s="76" t="s">
        <v>107</v>
      </c>
      <c r="G5" s="77" t="s">
        <v>108</v>
      </c>
      <c r="H5" s="71" t="s">
        <v>13</v>
      </c>
      <c r="I5" s="78" t="s">
        <v>109</v>
      </c>
      <c r="J5" s="71" t="s">
        <v>104</v>
      </c>
      <c r="K5" s="71" t="s">
        <v>105</v>
      </c>
      <c r="L5" s="71" t="s">
        <v>106</v>
      </c>
      <c r="M5" s="76" t="s">
        <v>107</v>
      </c>
      <c r="N5" s="77" t="s">
        <v>108</v>
      </c>
      <c r="O5" s="71" t="s">
        <v>13</v>
      </c>
      <c r="P5" s="78" t="s">
        <v>109</v>
      </c>
      <c r="Q5" s="71" t="s">
        <v>104</v>
      </c>
      <c r="R5" s="71" t="s">
        <v>105</v>
      </c>
      <c r="S5" s="71" t="s">
        <v>106</v>
      </c>
      <c r="T5" s="76" t="s">
        <v>107</v>
      </c>
      <c r="U5" s="77" t="s">
        <v>108</v>
      </c>
      <c r="V5" s="71" t="s">
        <v>13</v>
      </c>
      <c r="W5" s="78" t="s">
        <v>109</v>
      </c>
      <c r="X5" s="71" t="s">
        <v>104</v>
      </c>
      <c r="Y5" s="71" t="s">
        <v>105</v>
      </c>
      <c r="Z5" s="71" t="s">
        <v>106</v>
      </c>
      <c r="AA5" s="76" t="s">
        <v>107</v>
      </c>
      <c r="AB5" s="77" t="s">
        <v>108</v>
      </c>
      <c r="AC5" s="77" t="s">
        <v>13</v>
      </c>
      <c r="AD5" s="77" t="s">
        <v>109</v>
      </c>
      <c r="AE5" s="77" t="s">
        <v>104</v>
      </c>
      <c r="AF5" s="77" t="s">
        <v>105</v>
      </c>
      <c r="AG5" s="79"/>
      <c r="AH5" s="80"/>
      <c r="AI5" s="81"/>
    </row>
    <row r="6" spans="1:36" s="65" customFormat="1" ht="18" customHeight="1">
      <c r="A6" s="68" t="s">
        <v>110</v>
      </c>
      <c r="B6" s="82" t="s">
        <v>111</v>
      </c>
      <c r="C6" s="83"/>
      <c r="D6" s="83"/>
      <c r="E6" s="83"/>
      <c r="F6" s="84"/>
      <c r="G6" s="85"/>
      <c r="H6" s="83"/>
      <c r="I6" s="86"/>
      <c r="J6" s="83"/>
      <c r="K6" s="83"/>
      <c r="L6" s="83"/>
      <c r="M6" s="84"/>
      <c r="N6" s="85"/>
      <c r="O6" s="83"/>
      <c r="P6" s="86"/>
      <c r="Q6" s="83"/>
      <c r="R6" s="83"/>
      <c r="S6" s="83"/>
      <c r="T6" s="84"/>
      <c r="U6" s="85"/>
      <c r="V6" s="82"/>
      <c r="W6" s="86"/>
      <c r="X6" s="82"/>
      <c r="Y6" s="82"/>
      <c r="Z6" s="82"/>
      <c r="AA6" s="87"/>
      <c r="AB6" s="88">
        <v>10</v>
      </c>
      <c r="AC6" s="88"/>
      <c r="AD6" s="88"/>
      <c r="AE6" s="88"/>
      <c r="AF6" s="88"/>
      <c r="AG6" s="89"/>
      <c r="AH6" s="82">
        <f>SUM(C6:AG6)</f>
        <v>10</v>
      </c>
      <c r="AI6" s="82">
        <f>COUNTA(C6:AG6)</f>
        <v>1</v>
      </c>
    </row>
    <row r="7" spans="1:36" s="65" customFormat="1" ht="18" customHeight="1">
      <c r="A7" s="81"/>
      <c r="B7" s="90" t="s">
        <v>112</v>
      </c>
      <c r="C7" s="91"/>
      <c r="D7" s="91"/>
      <c r="E7" s="91"/>
      <c r="F7" s="92"/>
      <c r="G7" s="93"/>
      <c r="H7" s="91"/>
      <c r="I7" s="94"/>
      <c r="J7" s="91"/>
      <c r="K7" s="91"/>
      <c r="L7" s="91"/>
      <c r="M7" s="92"/>
      <c r="N7" s="93"/>
      <c r="O7" s="91"/>
      <c r="P7" s="94"/>
      <c r="Q7" s="91"/>
      <c r="R7" s="91"/>
      <c r="S7" s="91"/>
      <c r="T7" s="92"/>
      <c r="U7" s="93"/>
      <c r="V7" s="90"/>
      <c r="W7" s="94"/>
      <c r="X7" s="90"/>
      <c r="Y7" s="90"/>
      <c r="Z7" s="90"/>
      <c r="AA7" s="95"/>
      <c r="AB7" s="96"/>
      <c r="AC7" s="96"/>
      <c r="AD7" s="96"/>
      <c r="AE7" s="96">
        <v>10</v>
      </c>
      <c r="AF7" s="96"/>
      <c r="AG7" s="97"/>
      <c r="AH7" s="90">
        <f t="shared" ref="AH7:AH12" si="0">SUM(C7:AG7)</f>
        <v>10</v>
      </c>
      <c r="AI7" s="90">
        <f t="shared" ref="AI7:AI12" si="1">COUNTA(C7:AG7)</f>
        <v>1</v>
      </c>
    </row>
    <row r="8" spans="1:36" s="65" customFormat="1" ht="18" customHeight="1">
      <c r="A8" s="68" t="s">
        <v>113</v>
      </c>
      <c r="B8" s="82" t="s">
        <v>114</v>
      </c>
      <c r="C8" s="83"/>
      <c r="D8" s="83"/>
      <c r="E8" s="83"/>
      <c r="F8" s="84"/>
      <c r="G8" s="85"/>
      <c r="H8" s="83"/>
      <c r="I8" s="86"/>
      <c r="J8" s="83"/>
      <c r="K8" s="83"/>
      <c r="L8" s="83"/>
      <c r="M8" s="84"/>
      <c r="N8" s="85"/>
      <c r="O8" s="83"/>
      <c r="P8" s="86"/>
      <c r="Q8" s="83"/>
      <c r="R8" s="83"/>
      <c r="S8" s="83"/>
      <c r="T8" s="84"/>
      <c r="U8" s="85"/>
      <c r="V8" s="82"/>
      <c r="W8" s="86"/>
      <c r="X8" s="82"/>
      <c r="Y8" s="82"/>
      <c r="Z8" s="82"/>
      <c r="AA8" s="87"/>
      <c r="AB8" s="88">
        <v>5</v>
      </c>
      <c r="AC8" s="88"/>
      <c r="AD8" s="88"/>
      <c r="AE8" s="88"/>
      <c r="AF8" s="88"/>
      <c r="AG8" s="89"/>
      <c r="AH8" s="82">
        <f t="shared" si="0"/>
        <v>5</v>
      </c>
      <c r="AI8" s="82">
        <f t="shared" si="1"/>
        <v>1</v>
      </c>
    </row>
    <row r="9" spans="1:36" s="65" customFormat="1" ht="18" customHeight="1">
      <c r="A9" s="73"/>
      <c r="B9" s="98" t="s">
        <v>115</v>
      </c>
      <c r="C9" s="99"/>
      <c r="D9" s="99"/>
      <c r="E9" s="99"/>
      <c r="F9" s="100"/>
      <c r="G9" s="101"/>
      <c r="H9" s="99"/>
      <c r="I9" s="102"/>
      <c r="J9" s="99"/>
      <c r="K9" s="99"/>
      <c r="L9" s="99"/>
      <c r="M9" s="100"/>
      <c r="N9" s="101"/>
      <c r="O9" s="99"/>
      <c r="P9" s="102"/>
      <c r="Q9" s="99"/>
      <c r="R9" s="99"/>
      <c r="S9" s="99"/>
      <c r="T9" s="100"/>
      <c r="U9" s="101"/>
      <c r="V9" s="98"/>
      <c r="W9" s="102"/>
      <c r="X9" s="98"/>
      <c r="Y9" s="98"/>
      <c r="Z9" s="98"/>
      <c r="AA9" s="103"/>
      <c r="AB9" s="104"/>
      <c r="AC9" s="104"/>
      <c r="AD9" s="104"/>
      <c r="AE9" s="104">
        <v>5</v>
      </c>
      <c r="AF9" s="104"/>
      <c r="AG9" s="105"/>
      <c r="AH9" s="98">
        <f t="shared" si="0"/>
        <v>5</v>
      </c>
      <c r="AI9" s="98">
        <f t="shared" si="1"/>
        <v>1</v>
      </c>
    </row>
    <row r="10" spans="1:36" s="65" customFormat="1" ht="18" customHeight="1">
      <c r="A10" s="73"/>
      <c r="B10" s="98" t="s">
        <v>116</v>
      </c>
      <c r="C10" s="99"/>
      <c r="D10" s="99"/>
      <c r="E10" s="99"/>
      <c r="F10" s="100"/>
      <c r="G10" s="101"/>
      <c r="H10" s="99"/>
      <c r="I10" s="102"/>
      <c r="J10" s="99"/>
      <c r="K10" s="99"/>
      <c r="L10" s="99"/>
      <c r="M10" s="100"/>
      <c r="N10" s="101"/>
      <c r="O10" s="99"/>
      <c r="P10" s="102"/>
      <c r="Q10" s="99"/>
      <c r="R10" s="99"/>
      <c r="S10" s="99"/>
      <c r="T10" s="100"/>
      <c r="U10" s="101"/>
      <c r="V10" s="98"/>
      <c r="W10" s="102"/>
      <c r="X10" s="98"/>
      <c r="Y10" s="98"/>
      <c r="Z10" s="98"/>
      <c r="AA10" s="103"/>
      <c r="AB10" s="104">
        <v>5</v>
      </c>
      <c r="AC10" s="104"/>
      <c r="AD10" s="104"/>
      <c r="AE10" s="104"/>
      <c r="AF10" s="104"/>
      <c r="AG10" s="105"/>
      <c r="AH10" s="98">
        <f t="shared" si="0"/>
        <v>5</v>
      </c>
      <c r="AI10" s="98">
        <f t="shared" si="1"/>
        <v>1</v>
      </c>
    </row>
    <row r="11" spans="1:36" s="65" customFormat="1" ht="18" customHeight="1">
      <c r="A11" s="73"/>
      <c r="B11" s="98" t="s">
        <v>117</v>
      </c>
      <c r="C11" s="99"/>
      <c r="D11" s="99"/>
      <c r="E11" s="99"/>
      <c r="F11" s="100"/>
      <c r="G11" s="101"/>
      <c r="H11" s="99"/>
      <c r="I11" s="102"/>
      <c r="J11" s="99"/>
      <c r="K11" s="99"/>
      <c r="L11" s="99"/>
      <c r="M11" s="100"/>
      <c r="N11" s="101"/>
      <c r="O11" s="99"/>
      <c r="P11" s="102"/>
      <c r="Q11" s="99"/>
      <c r="R11" s="99"/>
      <c r="S11" s="99"/>
      <c r="T11" s="100"/>
      <c r="U11" s="101"/>
      <c r="V11" s="98"/>
      <c r="W11" s="102"/>
      <c r="X11" s="98"/>
      <c r="Y11" s="98"/>
      <c r="Z11" s="98"/>
      <c r="AA11" s="103"/>
      <c r="AB11" s="104">
        <v>5</v>
      </c>
      <c r="AC11" s="104"/>
      <c r="AD11" s="104"/>
      <c r="AE11" s="104">
        <v>5</v>
      </c>
      <c r="AF11" s="104"/>
      <c r="AG11" s="105"/>
      <c r="AH11" s="98">
        <f t="shared" si="0"/>
        <v>10</v>
      </c>
      <c r="AI11" s="98">
        <f t="shared" si="1"/>
        <v>2</v>
      </c>
    </row>
    <row r="12" spans="1:36" s="65" customFormat="1" ht="18" customHeight="1">
      <c r="A12" s="81"/>
      <c r="B12" s="90" t="s">
        <v>118</v>
      </c>
      <c r="C12" s="91"/>
      <c r="D12" s="91"/>
      <c r="E12" s="91"/>
      <c r="F12" s="92"/>
      <c r="G12" s="93"/>
      <c r="H12" s="91"/>
      <c r="I12" s="94"/>
      <c r="J12" s="91"/>
      <c r="K12" s="91"/>
      <c r="L12" s="91"/>
      <c r="M12" s="92"/>
      <c r="N12" s="93"/>
      <c r="O12" s="91"/>
      <c r="P12" s="94"/>
      <c r="Q12" s="91"/>
      <c r="R12" s="91"/>
      <c r="S12" s="91"/>
      <c r="T12" s="92"/>
      <c r="U12" s="93"/>
      <c r="V12" s="90"/>
      <c r="W12" s="94"/>
      <c r="X12" s="90"/>
      <c r="Y12" s="90"/>
      <c r="Z12" s="90"/>
      <c r="AA12" s="95"/>
      <c r="AB12" s="96"/>
      <c r="AC12" s="96"/>
      <c r="AD12" s="96"/>
      <c r="AE12" s="96">
        <v>5</v>
      </c>
      <c r="AF12" s="96"/>
      <c r="AG12" s="97"/>
      <c r="AH12" s="90">
        <f t="shared" si="0"/>
        <v>5</v>
      </c>
      <c r="AI12" s="90">
        <f t="shared" si="1"/>
        <v>1</v>
      </c>
    </row>
    <row r="13" spans="1:36" s="65" customFormat="1" ht="18" customHeight="1">
      <c r="A13" s="71" t="s">
        <v>119</v>
      </c>
      <c r="B13" s="71" t="s">
        <v>120</v>
      </c>
      <c r="C13" s="71">
        <f>SUM(C6:C12)</f>
        <v>0</v>
      </c>
      <c r="D13" s="71">
        <f t="shared" ref="D13:AG13" si="2">SUM(D6:D12)</f>
        <v>0</v>
      </c>
      <c r="E13" s="71">
        <f t="shared" si="2"/>
        <v>0</v>
      </c>
      <c r="F13" s="76">
        <f t="shared" si="2"/>
        <v>0</v>
      </c>
      <c r="G13" s="77">
        <f t="shared" si="2"/>
        <v>0</v>
      </c>
      <c r="H13" s="71">
        <f t="shared" si="2"/>
        <v>0</v>
      </c>
      <c r="I13" s="78">
        <f t="shared" si="2"/>
        <v>0</v>
      </c>
      <c r="J13" s="71">
        <f t="shared" si="2"/>
        <v>0</v>
      </c>
      <c r="K13" s="71">
        <f t="shared" si="2"/>
        <v>0</v>
      </c>
      <c r="L13" s="71">
        <f t="shared" si="2"/>
        <v>0</v>
      </c>
      <c r="M13" s="76">
        <f t="shared" si="2"/>
        <v>0</v>
      </c>
      <c r="N13" s="77">
        <f t="shared" si="2"/>
        <v>0</v>
      </c>
      <c r="O13" s="71">
        <f t="shared" si="2"/>
        <v>0</v>
      </c>
      <c r="P13" s="78">
        <f t="shared" si="2"/>
        <v>0</v>
      </c>
      <c r="Q13" s="71">
        <f t="shared" si="2"/>
        <v>0</v>
      </c>
      <c r="R13" s="71">
        <f t="shared" si="2"/>
        <v>0</v>
      </c>
      <c r="S13" s="71">
        <f t="shared" si="2"/>
        <v>0</v>
      </c>
      <c r="T13" s="76">
        <f t="shared" si="2"/>
        <v>0</v>
      </c>
      <c r="U13" s="77">
        <f t="shared" si="2"/>
        <v>0</v>
      </c>
      <c r="V13" s="71">
        <f t="shared" si="2"/>
        <v>0</v>
      </c>
      <c r="W13" s="78">
        <f t="shared" si="2"/>
        <v>0</v>
      </c>
      <c r="X13" s="71">
        <f t="shared" si="2"/>
        <v>0</v>
      </c>
      <c r="Y13" s="71">
        <f t="shared" si="2"/>
        <v>0</v>
      </c>
      <c r="Z13" s="71">
        <f t="shared" si="2"/>
        <v>0</v>
      </c>
      <c r="AA13" s="76">
        <f t="shared" si="2"/>
        <v>0</v>
      </c>
      <c r="AB13" s="77">
        <f t="shared" si="2"/>
        <v>25</v>
      </c>
      <c r="AC13" s="77">
        <f t="shared" si="2"/>
        <v>0</v>
      </c>
      <c r="AD13" s="77">
        <f t="shared" si="2"/>
        <v>0</v>
      </c>
      <c r="AE13" s="77">
        <f t="shared" si="2"/>
        <v>25</v>
      </c>
      <c r="AF13" s="77">
        <f t="shared" si="2"/>
        <v>0</v>
      </c>
      <c r="AG13" s="63">
        <f t="shared" si="2"/>
        <v>0</v>
      </c>
      <c r="AH13" s="106">
        <f>SUM(AH6:AH12)</f>
        <v>50</v>
      </c>
      <c r="AI13" s="106">
        <f>SUM(AI6:AI12)</f>
        <v>8</v>
      </c>
    </row>
    <row r="14" spans="1:36" s="65" customFormat="1" ht="8.25" customHeight="1">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row>
    <row r="15" spans="1:36" s="65" customFormat="1" ht="18" customHeight="1">
      <c r="A15" s="66" t="s">
        <v>102</v>
      </c>
      <c r="B15" s="67"/>
      <c r="C15" s="485" t="s">
        <v>103</v>
      </c>
      <c r="D15" s="485"/>
      <c r="E15" s="485"/>
      <c r="F15" s="485"/>
      <c r="G15" s="485"/>
      <c r="H15" s="485"/>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85"/>
      <c r="AG15" s="485"/>
      <c r="AH15" s="108" t="s">
        <v>121</v>
      </c>
      <c r="AI15" s="68" t="s">
        <v>122</v>
      </c>
    </row>
    <row r="16" spans="1:36" s="65" customFormat="1" ht="18" customHeight="1">
      <c r="A16" s="69"/>
      <c r="B16" s="70"/>
      <c r="C16" s="71">
        <v>1</v>
      </c>
      <c r="D16" s="71">
        <v>2</v>
      </c>
      <c r="E16" s="71">
        <v>3</v>
      </c>
      <c r="F16" s="71">
        <v>4</v>
      </c>
      <c r="G16" s="71">
        <v>5</v>
      </c>
      <c r="H16" s="71">
        <v>6</v>
      </c>
      <c r="I16" s="71">
        <v>7</v>
      </c>
      <c r="J16" s="71">
        <v>8</v>
      </c>
      <c r="K16" s="71">
        <v>9</v>
      </c>
      <c r="L16" s="71">
        <v>10</v>
      </c>
      <c r="M16" s="71">
        <v>11</v>
      </c>
      <c r="N16" s="71">
        <v>12</v>
      </c>
      <c r="O16" s="71">
        <v>13</v>
      </c>
      <c r="P16" s="71">
        <v>14</v>
      </c>
      <c r="Q16" s="71">
        <v>15</v>
      </c>
      <c r="R16" s="71">
        <v>16</v>
      </c>
      <c r="S16" s="71">
        <v>17</v>
      </c>
      <c r="T16" s="71">
        <v>18</v>
      </c>
      <c r="U16" s="71">
        <v>19</v>
      </c>
      <c r="V16" s="71">
        <v>20</v>
      </c>
      <c r="W16" s="71">
        <v>21</v>
      </c>
      <c r="X16" s="71">
        <v>22</v>
      </c>
      <c r="Y16" s="71">
        <v>23</v>
      </c>
      <c r="Z16" s="71">
        <v>24</v>
      </c>
      <c r="AA16" s="71">
        <v>25</v>
      </c>
      <c r="AB16" s="71">
        <v>26</v>
      </c>
      <c r="AC16" s="71">
        <v>27</v>
      </c>
      <c r="AD16" s="71">
        <v>28</v>
      </c>
      <c r="AE16" s="71">
        <v>29</v>
      </c>
      <c r="AF16" s="71">
        <v>30</v>
      </c>
      <c r="AG16" s="71"/>
      <c r="AH16" s="72"/>
      <c r="AI16" s="73"/>
    </row>
    <row r="17" spans="1:35" s="65" customFormat="1" ht="18" customHeight="1">
      <c r="A17" s="74"/>
      <c r="B17" s="75"/>
      <c r="C17" s="71" t="s">
        <v>104</v>
      </c>
      <c r="D17" s="71" t="s">
        <v>105</v>
      </c>
      <c r="E17" s="71" t="s">
        <v>106</v>
      </c>
      <c r="F17" s="76" t="s">
        <v>107</v>
      </c>
      <c r="G17" s="77" t="s">
        <v>108</v>
      </c>
      <c r="H17" s="71" t="s">
        <v>13</v>
      </c>
      <c r="I17" s="78" t="s">
        <v>109</v>
      </c>
      <c r="J17" s="71" t="s">
        <v>104</v>
      </c>
      <c r="K17" s="71" t="s">
        <v>105</v>
      </c>
      <c r="L17" s="71" t="s">
        <v>106</v>
      </c>
      <c r="M17" s="76" t="s">
        <v>107</v>
      </c>
      <c r="N17" s="77" t="s">
        <v>108</v>
      </c>
      <c r="O17" s="71" t="s">
        <v>13</v>
      </c>
      <c r="P17" s="78" t="s">
        <v>109</v>
      </c>
      <c r="Q17" s="71" t="s">
        <v>104</v>
      </c>
      <c r="R17" s="71" t="s">
        <v>105</v>
      </c>
      <c r="S17" s="71" t="s">
        <v>106</v>
      </c>
      <c r="T17" s="76" t="s">
        <v>107</v>
      </c>
      <c r="U17" s="77" t="s">
        <v>108</v>
      </c>
      <c r="V17" s="71" t="s">
        <v>13</v>
      </c>
      <c r="W17" s="78" t="s">
        <v>109</v>
      </c>
      <c r="X17" s="71" t="s">
        <v>104</v>
      </c>
      <c r="Y17" s="71" t="s">
        <v>105</v>
      </c>
      <c r="Z17" s="71" t="s">
        <v>106</v>
      </c>
      <c r="AA17" s="76" t="s">
        <v>107</v>
      </c>
      <c r="AB17" s="77" t="s">
        <v>108</v>
      </c>
      <c r="AC17" s="77" t="s">
        <v>13</v>
      </c>
      <c r="AD17" s="77" t="s">
        <v>109</v>
      </c>
      <c r="AE17" s="77" t="s">
        <v>104</v>
      </c>
      <c r="AF17" s="77" t="s">
        <v>105</v>
      </c>
      <c r="AG17" s="79"/>
      <c r="AH17" s="80"/>
      <c r="AI17" s="81"/>
    </row>
    <row r="18" spans="1:35" s="65" customFormat="1" ht="18" customHeight="1">
      <c r="A18" s="109" t="s">
        <v>123</v>
      </c>
      <c r="B18" s="109" t="s">
        <v>124</v>
      </c>
      <c r="C18" s="110"/>
      <c r="D18" s="110"/>
      <c r="E18" s="110"/>
      <c r="F18" s="111"/>
      <c r="G18" s="112"/>
      <c r="H18" s="110"/>
      <c r="I18" s="113"/>
      <c r="J18" s="110"/>
      <c r="K18" s="110"/>
      <c r="L18" s="110"/>
      <c r="M18" s="111"/>
      <c r="N18" s="112"/>
      <c r="O18" s="110"/>
      <c r="P18" s="113"/>
      <c r="Q18" s="110"/>
      <c r="R18" s="110"/>
      <c r="S18" s="110"/>
      <c r="T18" s="111"/>
      <c r="U18" s="112"/>
      <c r="V18" s="71">
        <v>8</v>
      </c>
      <c r="W18" s="113"/>
      <c r="X18" s="71">
        <v>8</v>
      </c>
      <c r="Y18" s="71"/>
      <c r="Z18" s="71"/>
      <c r="AA18" s="76">
        <v>8</v>
      </c>
      <c r="AB18" s="77">
        <v>8</v>
      </c>
      <c r="AC18" s="77">
        <v>8</v>
      </c>
      <c r="AD18" s="77"/>
      <c r="AE18" s="77">
        <v>8</v>
      </c>
      <c r="AF18" s="77"/>
      <c r="AG18" s="81"/>
      <c r="AH18" s="71">
        <f>SUM(C18:AG18)</f>
        <v>48</v>
      </c>
      <c r="AI18" s="71">
        <f>COUNTA(C18:AG18)</f>
        <v>6</v>
      </c>
    </row>
    <row r="19" spans="1:35" s="65" customFormat="1" ht="18" customHeight="1">
      <c r="A19" s="114" t="s">
        <v>125</v>
      </c>
      <c r="B19" s="115" t="s">
        <v>126</v>
      </c>
      <c r="C19" s="83"/>
      <c r="D19" s="83"/>
      <c r="E19" s="83"/>
      <c r="F19" s="84"/>
      <c r="G19" s="85"/>
      <c r="H19" s="83"/>
      <c r="I19" s="86"/>
      <c r="J19" s="83"/>
      <c r="K19" s="83"/>
      <c r="L19" s="83"/>
      <c r="M19" s="84"/>
      <c r="N19" s="85"/>
      <c r="O19" s="83"/>
      <c r="P19" s="86"/>
      <c r="Q19" s="83"/>
      <c r="R19" s="83"/>
      <c r="S19" s="83"/>
      <c r="T19" s="84"/>
      <c r="U19" s="85"/>
      <c r="V19" s="82"/>
      <c r="W19" s="86"/>
      <c r="X19" s="82"/>
      <c r="Y19" s="82"/>
      <c r="Z19" s="82"/>
      <c r="AA19" s="87"/>
      <c r="AB19" s="88">
        <v>4</v>
      </c>
      <c r="AC19" s="88"/>
      <c r="AD19" s="88"/>
      <c r="AE19" s="88">
        <v>4</v>
      </c>
      <c r="AF19" s="88"/>
      <c r="AG19" s="82"/>
      <c r="AH19" s="82">
        <f t="shared" ref="AH19:AH33" si="3">SUM(C19:AG19)</f>
        <v>8</v>
      </c>
      <c r="AI19" s="82">
        <f t="shared" ref="AI19:AI33" si="4">COUNTA(C19:AG19)</f>
        <v>2</v>
      </c>
    </row>
    <row r="20" spans="1:35" s="65" customFormat="1" ht="18" customHeight="1">
      <c r="A20" s="116"/>
      <c r="B20" s="117" t="s">
        <v>127</v>
      </c>
      <c r="C20" s="99"/>
      <c r="D20" s="99"/>
      <c r="E20" s="99"/>
      <c r="F20" s="100"/>
      <c r="G20" s="101"/>
      <c r="H20" s="99"/>
      <c r="I20" s="102"/>
      <c r="J20" s="99"/>
      <c r="K20" s="99"/>
      <c r="L20" s="99"/>
      <c r="M20" s="100"/>
      <c r="N20" s="101"/>
      <c r="O20" s="99"/>
      <c r="P20" s="102"/>
      <c r="Q20" s="99"/>
      <c r="R20" s="99"/>
      <c r="S20" s="99"/>
      <c r="T20" s="100"/>
      <c r="U20" s="101"/>
      <c r="V20" s="98"/>
      <c r="W20" s="102"/>
      <c r="X20" s="98"/>
      <c r="Y20" s="98"/>
      <c r="Z20" s="98"/>
      <c r="AA20" s="103"/>
      <c r="AB20" s="104">
        <v>4</v>
      </c>
      <c r="AC20" s="104"/>
      <c r="AD20" s="104"/>
      <c r="AE20" s="104">
        <v>4</v>
      </c>
      <c r="AF20" s="104"/>
      <c r="AG20" s="98"/>
      <c r="AH20" s="98">
        <f t="shared" si="3"/>
        <v>8</v>
      </c>
      <c r="AI20" s="98">
        <f t="shared" si="4"/>
        <v>2</v>
      </c>
    </row>
    <row r="21" spans="1:35" s="65" customFormat="1" ht="18" customHeight="1">
      <c r="A21" s="116"/>
      <c r="B21" s="117" t="s">
        <v>128</v>
      </c>
      <c r="C21" s="99"/>
      <c r="D21" s="99"/>
      <c r="E21" s="99"/>
      <c r="F21" s="100"/>
      <c r="G21" s="101"/>
      <c r="H21" s="99"/>
      <c r="I21" s="102"/>
      <c r="J21" s="99"/>
      <c r="K21" s="99"/>
      <c r="L21" s="99"/>
      <c r="M21" s="100"/>
      <c r="N21" s="101"/>
      <c r="O21" s="99"/>
      <c r="P21" s="102"/>
      <c r="Q21" s="99"/>
      <c r="R21" s="99"/>
      <c r="S21" s="99"/>
      <c r="T21" s="100"/>
      <c r="U21" s="101"/>
      <c r="V21" s="98"/>
      <c r="W21" s="102"/>
      <c r="X21" s="98"/>
      <c r="Y21" s="98"/>
      <c r="Z21" s="98"/>
      <c r="AA21" s="103"/>
      <c r="AB21" s="104">
        <v>4</v>
      </c>
      <c r="AC21" s="104"/>
      <c r="AD21" s="104"/>
      <c r="AE21" s="104">
        <v>4</v>
      </c>
      <c r="AF21" s="104"/>
      <c r="AG21" s="98"/>
      <c r="AH21" s="98">
        <f t="shared" si="3"/>
        <v>8</v>
      </c>
      <c r="AI21" s="98">
        <f t="shared" si="4"/>
        <v>2</v>
      </c>
    </row>
    <row r="22" spans="1:35" s="65" customFormat="1" ht="18" customHeight="1">
      <c r="A22" s="116"/>
      <c r="B22" s="117" t="s">
        <v>129</v>
      </c>
      <c r="C22" s="99"/>
      <c r="D22" s="99"/>
      <c r="E22" s="99"/>
      <c r="F22" s="100"/>
      <c r="G22" s="101"/>
      <c r="H22" s="99"/>
      <c r="I22" s="102"/>
      <c r="J22" s="99"/>
      <c r="K22" s="99"/>
      <c r="L22" s="99"/>
      <c r="M22" s="100"/>
      <c r="N22" s="101"/>
      <c r="O22" s="99"/>
      <c r="P22" s="102"/>
      <c r="Q22" s="99"/>
      <c r="R22" s="99"/>
      <c r="S22" s="99"/>
      <c r="T22" s="100"/>
      <c r="U22" s="101"/>
      <c r="V22" s="98"/>
      <c r="W22" s="102"/>
      <c r="X22" s="98"/>
      <c r="Y22" s="98"/>
      <c r="Z22" s="98"/>
      <c r="AA22" s="103"/>
      <c r="AB22" s="104">
        <v>4</v>
      </c>
      <c r="AC22" s="104"/>
      <c r="AD22" s="104"/>
      <c r="AE22" s="104"/>
      <c r="AF22" s="104">
        <v>4</v>
      </c>
      <c r="AG22" s="98"/>
      <c r="AH22" s="98">
        <f t="shared" si="3"/>
        <v>8</v>
      </c>
      <c r="AI22" s="98">
        <f t="shared" si="4"/>
        <v>2</v>
      </c>
    </row>
    <row r="23" spans="1:35" s="65" customFormat="1" ht="18" customHeight="1">
      <c r="A23" s="116"/>
      <c r="B23" s="117" t="s">
        <v>130</v>
      </c>
      <c r="C23" s="99"/>
      <c r="D23" s="99"/>
      <c r="E23" s="99"/>
      <c r="F23" s="100"/>
      <c r="G23" s="101"/>
      <c r="H23" s="99"/>
      <c r="I23" s="102"/>
      <c r="J23" s="99"/>
      <c r="K23" s="99"/>
      <c r="L23" s="99"/>
      <c r="M23" s="100"/>
      <c r="N23" s="101"/>
      <c r="O23" s="99"/>
      <c r="P23" s="102"/>
      <c r="Q23" s="99"/>
      <c r="R23" s="99"/>
      <c r="S23" s="99"/>
      <c r="T23" s="100"/>
      <c r="U23" s="101"/>
      <c r="V23" s="98"/>
      <c r="W23" s="102"/>
      <c r="X23" s="98"/>
      <c r="Y23" s="98"/>
      <c r="Z23" s="98"/>
      <c r="AA23" s="103"/>
      <c r="AB23" s="104"/>
      <c r="AC23" s="104">
        <v>4</v>
      </c>
      <c r="AD23" s="104"/>
      <c r="AE23" s="104"/>
      <c r="AF23" s="104">
        <v>4</v>
      </c>
      <c r="AG23" s="98"/>
      <c r="AH23" s="98">
        <f t="shared" si="3"/>
        <v>8</v>
      </c>
      <c r="AI23" s="98">
        <f t="shared" si="4"/>
        <v>2</v>
      </c>
    </row>
    <row r="24" spans="1:35" s="65" customFormat="1" ht="18" customHeight="1">
      <c r="A24" s="116"/>
      <c r="B24" s="117" t="s">
        <v>131</v>
      </c>
      <c r="C24" s="99"/>
      <c r="D24" s="99"/>
      <c r="E24" s="99"/>
      <c r="F24" s="100"/>
      <c r="G24" s="101"/>
      <c r="H24" s="99"/>
      <c r="I24" s="102"/>
      <c r="J24" s="99"/>
      <c r="K24" s="99"/>
      <c r="L24" s="99"/>
      <c r="M24" s="100"/>
      <c r="N24" s="101"/>
      <c r="O24" s="99"/>
      <c r="P24" s="102"/>
      <c r="Q24" s="99"/>
      <c r="R24" s="99"/>
      <c r="S24" s="99"/>
      <c r="T24" s="100"/>
      <c r="U24" s="101"/>
      <c r="V24" s="98"/>
      <c r="W24" s="102"/>
      <c r="X24" s="98"/>
      <c r="Y24" s="98"/>
      <c r="Z24" s="98"/>
      <c r="AA24" s="103"/>
      <c r="AB24" s="104"/>
      <c r="AC24" s="104">
        <v>4</v>
      </c>
      <c r="AD24" s="104"/>
      <c r="AE24" s="104"/>
      <c r="AF24" s="104"/>
      <c r="AG24" s="98"/>
      <c r="AH24" s="98">
        <f t="shared" si="3"/>
        <v>4</v>
      </c>
      <c r="AI24" s="98">
        <f t="shared" si="4"/>
        <v>1</v>
      </c>
    </row>
    <row r="25" spans="1:35" s="65" customFormat="1" ht="18" customHeight="1">
      <c r="A25" s="118"/>
      <c r="B25" s="119" t="s">
        <v>132</v>
      </c>
      <c r="C25" s="91"/>
      <c r="D25" s="91"/>
      <c r="E25" s="91"/>
      <c r="F25" s="92"/>
      <c r="G25" s="93"/>
      <c r="H25" s="91"/>
      <c r="I25" s="94"/>
      <c r="J25" s="91"/>
      <c r="K25" s="91"/>
      <c r="L25" s="91"/>
      <c r="M25" s="92"/>
      <c r="N25" s="93"/>
      <c r="O25" s="91"/>
      <c r="P25" s="94"/>
      <c r="Q25" s="91"/>
      <c r="R25" s="91"/>
      <c r="S25" s="91"/>
      <c r="T25" s="92"/>
      <c r="U25" s="93"/>
      <c r="V25" s="90"/>
      <c r="W25" s="94"/>
      <c r="X25" s="90"/>
      <c r="Y25" s="90"/>
      <c r="Z25" s="90"/>
      <c r="AA25" s="95"/>
      <c r="AB25" s="96"/>
      <c r="AC25" s="96"/>
      <c r="AD25" s="96"/>
      <c r="AE25" s="96">
        <v>4</v>
      </c>
      <c r="AF25" s="96"/>
      <c r="AG25" s="90"/>
      <c r="AH25" s="90">
        <f t="shared" si="3"/>
        <v>4</v>
      </c>
      <c r="AI25" s="90">
        <f t="shared" si="4"/>
        <v>1</v>
      </c>
    </row>
    <row r="26" spans="1:35" s="65" customFormat="1" ht="18" customHeight="1">
      <c r="A26" s="114" t="s">
        <v>133</v>
      </c>
      <c r="B26" s="115" t="s">
        <v>126</v>
      </c>
      <c r="C26" s="83"/>
      <c r="D26" s="83"/>
      <c r="E26" s="83"/>
      <c r="F26" s="84"/>
      <c r="G26" s="85"/>
      <c r="H26" s="83"/>
      <c r="I26" s="86"/>
      <c r="J26" s="83"/>
      <c r="K26" s="83"/>
      <c r="L26" s="83"/>
      <c r="M26" s="84"/>
      <c r="N26" s="85"/>
      <c r="O26" s="83"/>
      <c r="P26" s="86"/>
      <c r="Q26" s="83"/>
      <c r="R26" s="83"/>
      <c r="S26" s="83"/>
      <c r="T26" s="84"/>
      <c r="U26" s="85"/>
      <c r="V26" s="82"/>
      <c r="W26" s="86"/>
      <c r="X26" s="82"/>
      <c r="Y26" s="82"/>
      <c r="Z26" s="82"/>
      <c r="AA26" s="87"/>
      <c r="AB26" s="88">
        <v>12</v>
      </c>
      <c r="AC26" s="88"/>
      <c r="AD26" s="88"/>
      <c r="AE26" s="88"/>
      <c r="AF26" s="88"/>
      <c r="AG26" s="82"/>
      <c r="AH26" s="82">
        <f t="shared" si="3"/>
        <v>12</v>
      </c>
      <c r="AI26" s="82">
        <f t="shared" si="4"/>
        <v>1</v>
      </c>
    </row>
    <row r="27" spans="1:35" s="65" customFormat="1" ht="18" customHeight="1">
      <c r="A27" s="116"/>
      <c r="B27" s="117" t="s">
        <v>127</v>
      </c>
      <c r="C27" s="99"/>
      <c r="D27" s="99"/>
      <c r="E27" s="99"/>
      <c r="F27" s="100"/>
      <c r="G27" s="101"/>
      <c r="H27" s="99"/>
      <c r="I27" s="102"/>
      <c r="J27" s="99"/>
      <c r="K27" s="99"/>
      <c r="L27" s="99"/>
      <c r="M27" s="100"/>
      <c r="N27" s="101"/>
      <c r="O27" s="99"/>
      <c r="P27" s="102"/>
      <c r="Q27" s="99"/>
      <c r="R27" s="99"/>
      <c r="S27" s="99"/>
      <c r="T27" s="100"/>
      <c r="U27" s="101"/>
      <c r="V27" s="98"/>
      <c r="W27" s="102"/>
      <c r="X27" s="98"/>
      <c r="Y27" s="98"/>
      <c r="Z27" s="98"/>
      <c r="AA27" s="103"/>
      <c r="AB27" s="104"/>
      <c r="AC27" s="104"/>
      <c r="AD27" s="104"/>
      <c r="AE27" s="104">
        <v>12</v>
      </c>
      <c r="AF27" s="104"/>
      <c r="AG27" s="98"/>
      <c r="AH27" s="98">
        <f t="shared" si="3"/>
        <v>12</v>
      </c>
      <c r="AI27" s="98">
        <f t="shared" si="4"/>
        <v>1</v>
      </c>
    </row>
    <row r="28" spans="1:35" s="65" customFormat="1" ht="18" customHeight="1">
      <c r="A28" s="118"/>
      <c r="B28" s="119" t="s">
        <v>128</v>
      </c>
      <c r="C28" s="91"/>
      <c r="D28" s="91"/>
      <c r="E28" s="91"/>
      <c r="F28" s="92"/>
      <c r="G28" s="93"/>
      <c r="H28" s="91"/>
      <c r="I28" s="94"/>
      <c r="J28" s="91"/>
      <c r="K28" s="91"/>
      <c r="L28" s="91"/>
      <c r="M28" s="92"/>
      <c r="N28" s="93"/>
      <c r="O28" s="91"/>
      <c r="P28" s="94"/>
      <c r="Q28" s="91"/>
      <c r="R28" s="91"/>
      <c r="S28" s="91"/>
      <c r="T28" s="92"/>
      <c r="U28" s="93"/>
      <c r="V28" s="90"/>
      <c r="W28" s="94"/>
      <c r="X28" s="90"/>
      <c r="Y28" s="90"/>
      <c r="Z28" s="90"/>
      <c r="AA28" s="95"/>
      <c r="AB28" s="96"/>
      <c r="AC28" s="96"/>
      <c r="AD28" s="96"/>
      <c r="AE28" s="96"/>
      <c r="AF28" s="96"/>
      <c r="AG28" s="90"/>
      <c r="AH28" s="90">
        <f t="shared" si="3"/>
        <v>0</v>
      </c>
      <c r="AI28" s="90">
        <f t="shared" si="4"/>
        <v>0</v>
      </c>
    </row>
    <row r="29" spans="1:35" s="65" customFormat="1" ht="18" customHeight="1">
      <c r="A29" s="120" t="s">
        <v>134</v>
      </c>
      <c r="B29" s="121" t="s">
        <v>126</v>
      </c>
      <c r="C29" s="83"/>
      <c r="D29" s="83"/>
      <c r="E29" s="83"/>
      <c r="F29" s="84"/>
      <c r="G29" s="85"/>
      <c r="H29" s="83"/>
      <c r="I29" s="86"/>
      <c r="J29" s="83"/>
      <c r="K29" s="83"/>
      <c r="L29" s="83"/>
      <c r="M29" s="84"/>
      <c r="N29" s="85"/>
      <c r="O29" s="83"/>
      <c r="P29" s="86"/>
      <c r="Q29" s="83"/>
      <c r="R29" s="83"/>
      <c r="S29" s="83"/>
      <c r="T29" s="84"/>
      <c r="U29" s="85"/>
      <c r="V29" s="82"/>
      <c r="W29" s="86"/>
      <c r="X29" s="82"/>
      <c r="Y29" s="82"/>
      <c r="Z29" s="82"/>
      <c r="AA29" s="87"/>
      <c r="AB29" s="88"/>
      <c r="AC29" s="88"/>
      <c r="AD29" s="88"/>
      <c r="AE29" s="88"/>
      <c r="AF29" s="88"/>
      <c r="AG29" s="82"/>
      <c r="AH29" s="82">
        <f t="shared" si="3"/>
        <v>0</v>
      </c>
      <c r="AI29" s="82">
        <f t="shared" si="4"/>
        <v>0</v>
      </c>
    </row>
    <row r="30" spans="1:35" s="65" customFormat="1" ht="18" customHeight="1">
      <c r="A30" s="122"/>
      <c r="B30" s="123" t="s">
        <v>127</v>
      </c>
      <c r="C30" s="99"/>
      <c r="D30" s="99"/>
      <c r="E30" s="99"/>
      <c r="F30" s="100"/>
      <c r="G30" s="101"/>
      <c r="H30" s="99"/>
      <c r="I30" s="102"/>
      <c r="J30" s="99"/>
      <c r="K30" s="99"/>
      <c r="L30" s="99"/>
      <c r="M30" s="100"/>
      <c r="N30" s="101"/>
      <c r="O30" s="99"/>
      <c r="P30" s="102"/>
      <c r="Q30" s="99"/>
      <c r="R30" s="99"/>
      <c r="S30" s="99"/>
      <c r="T30" s="100"/>
      <c r="U30" s="101"/>
      <c r="V30" s="98"/>
      <c r="W30" s="102"/>
      <c r="X30" s="98"/>
      <c r="Y30" s="98"/>
      <c r="Z30" s="98"/>
      <c r="AA30" s="103"/>
      <c r="AB30" s="104"/>
      <c r="AC30" s="104"/>
      <c r="AD30" s="104"/>
      <c r="AE30" s="104"/>
      <c r="AF30" s="104"/>
      <c r="AG30" s="98"/>
      <c r="AH30" s="98">
        <f t="shared" si="3"/>
        <v>0</v>
      </c>
      <c r="AI30" s="98">
        <f t="shared" si="4"/>
        <v>0</v>
      </c>
    </row>
    <row r="31" spans="1:35" s="65" customFormat="1" ht="18" customHeight="1">
      <c r="A31" s="122"/>
      <c r="B31" s="123" t="s">
        <v>128</v>
      </c>
      <c r="C31" s="99"/>
      <c r="D31" s="99"/>
      <c r="E31" s="99"/>
      <c r="F31" s="100"/>
      <c r="G31" s="101"/>
      <c r="H31" s="99"/>
      <c r="I31" s="102"/>
      <c r="J31" s="99"/>
      <c r="K31" s="99"/>
      <c r="L31" s="99"/>
      <c r="M31" s="100"/>
      <c r="N31" s="101"/>
      <c r="O31" s="99"/>
      <c r="P31" s="102"/>
      <c r="Q31" s="99"/>
      <c r="R31" s="99"/>
      <c r="S31" s="99"/>
      <c r="T31" s="100"/>
      <c r="U31" s="101"/>
      <c r="V31" s="98"/>
      <c r="W31" s="102"/>
      <c r="X31" s="98"/>
      <c r="Y31" s="98"/>
      <c r="Z31" s="98"/>
      <c r="AA31" s="103"/>
      <c r="AB31" s="104"/>
      <c r="AC31" s="104"/>
      <c r="AD31" s="104"/>
      <c r="AE31" s="104"/>
      <c r="AF31" s="104"/>
      <c r="AG31" s="98"/>
      <c r="AH31" s="98">
        <f t="shared" si="3"/>
        <v>0</v>
      </c>
      <c r="AI31" s="98">
        <f t="shared" si="4"/>
        <v>0</v>
      </c>
    </row>
    <row r="32" spans="1:35" s="65" customFormat="1" ht="18" customHeight="1">
      <c r="A32" s="122"/>
      <c r="B32" s="123" t="s">
        <v>129</v>
      </c>
      <c r="C32" s="99"/>
      <c r="D32" s="99"/>
      <c r="E32" s="99"/>
      <c r="F32" s="100"/>
      <c r="G32" s="101"/>
      <c r="H32" s="99"/>
      <c r="I32" s="102"/>
      <c r="J32" s="99"/>
      <c r="K32" s="99"/>
      <c r="L32" s="99"/>
      <c r="M32" s="100"/>
      <c r="N32" s="101"/>
      <c r="O32" s="99"/>
      <c r="P32" s="102"/>
      <c r="Q32" s="99"/>
      <c r="R32" s="99"/>
      <c r="S32" s="99"/>
      <c r="T32" s="100"/>
      <c r="U32" s="101"/>
      <c r="V32" s="98"/>
      <c r="W32" s="102"/>
      <c r="X32" s="98"/>
      <c r="Y32" s="98"/>
      <c r="Z32" s="98"/>
      <c r="AA32" s="103"/>
      <c r="AB32" s="104"/>
      <c r="AC32" s="104"/>
      <c r="AD32" s="104"/>
      <c r="AE32" s="104"/>
      <c r="AF32" s="104"/>
      <c r="AG32" s="98"/>
      <c r="AH32" s="98">
        <f t="shared" si="3"/>
        <v>0</v>
      </c>
      <c r="AI32" s="98">
        <f t="shared" si="4"/>
        <v>0</v>
      </c>
    </row>
    <row r="33" spans="1:35" s="65" customFormat="1" ht="18" customHeight="1">
      <c r="A33" s="124"/>
      <c r="B33" s="125" t="s">
        <v>130</v>
      </c>
      <c r="C33" s="91"/>
      <c r="D33" s="91"/>
      <c r="E33" s="91"/>
      <c r="F33" s="92"/>
      <c r="G33" s="93"/>
      <c r="H33" s="91"/>
      <c r="I33" s="94"/>
      <c r="J33" s="91"/>
      <c r="K33" s="91"/>
      <c r="L33" s="91"/>
      <c r="M33" s="92"/>
      <c r="N33" s="93"/>
      <c r="O33" s="91"/>
      <c r="P33" s="94"/>
      <c r="Q33" s="91"/>
      <c r="R33" s="91"/>
      <c r="S33" s="91"/>
      <c r="T33" s="92"/>
      <c r="U33" s="93"/>
      <c r="V33" s="90"/>
      <c r="W33" s="94"/>
      <c r="X33" s="90"/>
      <c r="Y33" s="90"/>
      <c r="Z33" s="90"/>
      <c r="AA33" s="95"/>
      <c r="AB33" s="96"/>
      <c r="AC33" s="96"/>
      <c r="AD33" s="96"/>
      <c r="AE33" s="96"/>
      <c r="AF33" s="96"/>
      <c r="AG33" s="90"/>
      <c r="AH33" s="90">
        <f t="shared" si="3"/>
        <v>0</v>
      </c>
      <c r="AI33" s="90">
        <f t="shared" si="4"/>
        <v>0</v>
      </c>
    </row>
    <row r="34" spans="1:35" ht="18" customHeight="1">
      <c r="A34" s="71" t="s">
        <v>119</v>
      </c>
      <c r="B34" s="71" t="s">
        <v>135</v>
      </c>
      <c r="C34" s="71">
        <f>SUM(C18:C33)</f>
        <v>0</v>
      </c>
      <c r="D34" s="71">
        <f t="shared" ref="D34:AG34" si="5">SUM(D18:D33)</f>
        <v>0</v>
      </c>
      <c r="E34" s="71">
        <f t="shared" si="5"/>
        <v>0</v>
      </c>
      <c r="F34" s="76">
        <f t="shared" si="5"/>
        <v>0</v>
      </c>
      <c r="G34" s="77">
        <f t="shared" si="5"/>
        <v>0</v>
      </c>
      <c r="H34" s="71">
        <f t="shared" si="5"/>
        <v>0</v>
      </c>
      <c r="I34" s="78">
        <f t="shared" si="5"/>
        <v>0</v>
      </c>
      <c r="J34" s="71">
        <f t="shared" si="5"/>
        <v>0</v>
      </c>
      <c r="K34" s="71">
        <f t="shared" si="5"/>
        <v>0</v>
      </c>
      <c r="L34" s="71">
        <f t="shared" si="5"/>
        <v>0</v>
      </c>
      <c r="M34" s="76">
        <f t="shared" si="5"/>
        <v>0</v>
      </c>
      <c r="N34" s="77">
        <f t="shared" si="5"/>
        <v>0</v>
      </c>
      <c r="O34" s="71">
        <f t="shared" si="5"/>
        <v>0</v>
      </c>
      <c r="P34" s="78">
        <f t="shared" si="5"/>
        <v>0</v>
      </c>
      <c r="Q34" s="71">
        <f t="shared" si="5"/>
        <v>0</v>
      </c>
      <c r="R34" s="71">
        <f t="shared" si="5"/>
        <v>0</v>
      </c>
      <c r="S34" s="71">
        <f t="shared" si="5"/>
        <v>0</v>
      </c>
      <c r="T34" s="76">
        <f t="shared" si="5"/>
        <v>0</v>
      </c>
      <c r="U34" s="77">
        <f t="shared" si="5"/>
        <v>0</v>
      </c>
      <c r="V34" s="71">
        <f t="shared" si="5"/>
        <v>8</v>
      </c>
      <c r="W34" s="78">
        <f t="shared" si="5"/>
        <v>0</v>
      </c>
      <c r="X34" s="71">
        <f t="shared" si="5"/>
        <v>8</v>
      </c>
      <c r="Y34" s="71">
        <f t="shared" si="5"/>
        <v>0</v>
      </c>
      <c r="Z34" s="71">
        <f t="shared" si="5"/>
        <v>0</v>
      </c>
      <c r="AA34" s="76">
        <f t="shared" si="5"/>
        <v>8</v>
      </c>
      <c r="AB34" s="77">
        <f t="shared" si="5"/>
        <v>36</v>
      </c>
      <c r="AC34" s="77">
        <f t="shared" si="5"/>
        <v>16</v>
      </c>
      <c r="AD34" s="77">
        <f t="shared" si="5"/>
        <v>0</v>
      </c>
      <c r="AE34" s="77">
        <f t="shared" si="5"/>
        <v>36</v>
      </c>
      <c r="AF34" s="77">
        <f t="shared" si="5"/>
        <v>8</v>
      </c>
      <c r="AG34" s="63">
        <f t="shared" si="5"/>
        <v>0</v>
      </c>
      <c r="AH34" s="106">
        <f>SUM(AH18:AH33)</f>
        <v>120</v>
      </c>
      <c r="AI34" s="106">
        <f>SUM(AI18:AI33)</f>
        <v>20</v>
      </c>
    </row>
    <row r="37" spans="1:35" ht="18" customHeight="1">
      <c r="A37" s="66" t="s">
        <v>102</v>
      </c>
      <c r="B37" s="67"/>
      <c r="C37" s="485" t="s">
        <v>136</v>
      </c>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485"/>
      <c r="AB37" s="485"/>
      <c r="AC37" s="485"/>
      <c r="AD37" s="485"/>
      <c r="AE37" s="485"/>
      <c r="AF37" s="485"/>
      <c r="AG37" s="485"/>
      <c r="AH37" s="68" t="s">
        <v>12</v>
      </c>
      <c r="AI37" s="68" t="s">
        <v>40</v>
      </c>
    </row>
    <row r="38" spans="1:35" s="65" customFormat="1" ht="18" customHeight="1">
      <c r="A38" s="69"/>
      <c r="B38" s="70"/>
      <c r="C38" s="71">
        <v>1</v>
      </c>
      <c r="D38" s="71">
        <v>2</v>
      </c>
      <c r="E38" s="71">
        <v>3</v>
      </c>
      <c r="F38" s="71">
        <v>4</v>
      </c>
      <c r="G38" s="71">
        <v>5</v>
      </c>
      <c r="H38" s="71">
        <v>6</v>
      </c>
      <c r="I38" s="71">
        <v>7</v>
      </c>
      <c r="J38" s="71">
        <v>8</v>
      </c>
      <c r="K38" s="71">
        <v>9</v>
      </c>
      <c r="L38" s="71">
        <v>10</v>
      </c>
      <c r="M38" s="71">
        <v>11</v>
      </c>
      <c r="N38" s="71">
        <v>12</v>
      </c>
      <c r="O38" s="71">
        <v>13</v>
      </c>
      <c r="P38" s="71">
        <v>14</v>
      </c>
      <c r="Q38" s="71">
        <v>15</v>
      </c>
      <c r="R38" s="71">
        <v>16</v>
      </c>
      <c r="S38" s="71">
        <v>17</v>
      </c>
      <c r="T38" s="71">
        <v>18</v>
      </c>
      <c r="U38" s="71">
        <v>19</v>
      </c>
      <c r="V38" s="71">
        <v>20</v>
      </c>
      <c r="W38" s="71">
        <v>21</v>
      </c>
      <c r="X38" s="71">
        <v>22</v>
      </c>
      <c r="Y38" s="71">
        <v>23</v>
      </c>
      <c r="Z38" s="71">
        <v>24</v>
      </c>
      <c r="AA38" s="71">
        <v>25</v>
      </c>
      <c r="AB38" s="71">
        <v>26</v>
      </c>
      <c r="AC38" s="71">
        <v>27</v>
      </c>
      <c r="AD38" s="71">
        <v>28</v>
      </c>
      <c r="AE38" s="71">
        <v>29</v>
      </c>
      <c r="AF38" s="71">
        <v>30</v>
      </c>
      <c r="AG38" s="71">
        <v>31</v>
      </c>
      <c r="AH38" s="72"/>
      <c r="AI38" s="73"/>
    </row>
    <row r="39" spans="1:35" s="65" customFormat="1" ht="18" customHeight="1">
      <c r="A39" s="74"/>
      <c r="B39" s="75"/>
      <c r="C39" s="77" t="s">
        <v>106</v>
      </c>
      <c r="D39" s="76" t="s">
        <v>107</v>
      </c>
      <c r="E39" s="77" t="s">
        <v>108</v>
      </c>
      <c r="F39" s="77" t="s">
        <v>13</v>
      </c>
      <c r="G39" s="77" t="s">
        <v>109</v>
      </c>
      <c r="H39" s="77" t="s">
        <v>104</v>
      </c>
      <c r="I39" s="79" t="s">
        <v>105</v>
      </c>
      <c r="J39" s="71" t="s">
        <v>106</v>
      </c>
      <c r="K39" s="76" t="s">
        <v>107</v>
      </c>
      <c r="L39" s="77" t="s">
        <v>108</v>
      </c>
      <c r="M39" s="71" t="s">
        <v>13</v>
      </c>
      <c r="N39" s="78" t="s">
        <v>109</v>
      </c>
      <c r="O39" s="71" t="s">
        <v>104</v>
      </c>
      <c r="P39" s="71" t="s">
        <v>105</v>
      </c>
      <c r="Q39" s="71" t="s">
        <v>106</v>
      </c>
      <c r="R39" s="76" t="s">
        <v>107</v>
      </c>
      <c r="S39" s="77" t="s">
        <v>108</v>
      </c>
      <c r="T39" s="71" t="s">
        <v>13</v>
      </c>
      <c r="U39" s="78" t="s">
        <v>109</v>
      </c>
      <c r="V39" s="71" t="s">
        <v>104</v>
      </c>
      <c r="W39" s="71" t="s">
        <v>105</v>
      </c>
      <c r="X39" s="71" t="s">
        <v>106</v>
      </c>
      <c r="Y39" s="76" t="s">
        <v>107</v>
      </c>
      <c r="Z39" s="77" t="s">
        <v>108</v>
      </c>
      <c r="AA39" s="79" t="s">
        <v>13</v>
      </c>
      <c r="AB39" s="78" t="s">
        <v>109</v>
      </c>
      <c r="AC39" s="79" t="s">
        <v>104</v>
      </c>
      <c r="AD39" s="71" t="s">
        <v>105</v>
      </c>
      <c r="AE39" s="71" t="s">
        <v>106</v>
      </c>
      <c r="AF39" s="76" t="s">
        <v>107</v>
      </c>
      <c r="AG39" s="77" t="s">
        <v>108</v>
      </c>
      <c r="AH39" s="80"/>
      <c r="AI39" s="81"/>
    </row>
    <row r="40" spans="1:35" s="65" customFormat="1" ht="18" customHeight="1">
      <c r="A40" s="68" t="s">
        <v>110</v>
      </c>
      <c r="B40" s="82" t="s">
        <v>111</v>
      </c>
      <c r="C40" s="88">
        <v>10</v>
      </c>
      <c r="D40" s="87">
        <v>10</v>
      </c>
      <c r="E40" s="88">
        <v>10</v>
      </c>
      <c r="F40" s="88">
        <v>10</v>
      </c>
      <c r="G40" s="88">
        <v>10</v>
      </c>
      <c r="H40" s="88"/>
      <c r="I40" s="89"/>
      <c r="J40" s="82"/>
      <c r="K40" s="87">
        <v>10</v>
      </c>
      <c r="L40" s="88"/>
      <c r="M40" s="82"/>
      <c r="N40" s="86"/>
      <c r="O40" s="82"/>
      <c r="P40" s="82"/>
      <c r="Q40" s="82"/>
      <c r="R40" s="87"/>
      <c r="S40" s="88"/>
      <c r="T40" s="82"/>
      <c r="U40" s="86"/>
      <c r="V40" s="82"/>
      <c r="W40" s="82"/>
      <c r="X40" s="82"/>
      <c r="Y40" s="87">
        <v>10</v>
      </c>
      <c r="Z40" s="88"/>
      <c r="AA40" s="89"/>
      <c r="AB40" s="86"/>
      <c r="AC40" s="89"/>
      <c r="AD40" s="82"/>
      <c r="AE40" s="82"/>
      <c r="AF40" s="87"/>
      <c r="AG40" s="88"/>
      <c r="AH40" s="82">
        <f>SUM(C40:AG40)</f>
        <v>70</v>
      </c>
      <c r="AI40" s="82">
        <f>COUNTA(C40:AG40)</f>
        <v>7</v>
      </c>
    </row>
    <row r="41" spans="1:35" s="65" customFormat="1" ht="18" customHeight="1">
      <c r="A41" s="81"/>
      <c r="B41" s="90" t="s">
        <v>112</v>
      </c>
      <c r="C41" s="96">
        <v>10</v>
      </c>
      <c r="D41" s="95">
        <v>10</v>
      </c>
      <c r="E41" s="96">
        <v>10</v>
      </c>
      <c r="F41" s="96">
        <v>10</v>
      </c>
      <c r="G41" s="96">
        <v>10</v>
      </c>
      <c r="H41" s="96"/>
      <c r="I41" s="97"/>
      <c r="J41" s="90"/>
      <c r="K41" s="95"/>
      <c r="L41" s="96"/>
      <c r="M41" s="90"/>
      <c r="N41" s="94"/>
      <c r="O41" s="90"/>
      <c r="P41" s="90"/>
      <c r="Q41" s="90"/>
      <c r="R41" s="95">
        <v>10</v>
      </c>
      <c r="S41" s="96"/>
      <c r="T41" s="90"/>
      <c r="U41" s="94"/>
      <c r="V41" s="90"/>
      <c r="W41" s="90"/>
      <c r="X41" s="90"/>
      <c r="Y41" s="95"/>
      <c r="Z41" s="96"/>
      <c r="AA41" s="97"/>
      <c r="AB41" s="94"/>
      <c r="AC41" s="97"/>
      <c r="AD41" s="90"/>
      <c r="AE41" s="90"/>
      <c r="AF41" s="95">
        <v>10</v>
      </c>
      <c r="AG41" s="96"/>
      <c r="AH41" s="90">
        <f t="shared" ref="AH41:AH46" si="6">SUM(C41:AG41)</f>
        <v>70</v>
      </c>
      <c r="AI41" s="90">
        <f t="shared" ref="AI41:AI46" si="7">COUNTA(C41:AG41)</f>
        <v>7</v>
      </c>
    </row>
    <row r="42" spans="1:35" s="65" customFormat="1" ht="18" customHeight="1">
      <c r="A42" s="68" t="s">
        <v>113</v>
      </c>
      <c r="B42" s="82" t="s">
        <v>114</v>
      </c>
      <c r="C42" s="88">
        <v>5</v>
      </c>
      <c r="D42" s="87"/>
      <c r="E42" s="88">
        <v>5</v>
      </c>
      <c r="F42" s="88"/>
      <c r="G42" s="88">
        <v>5</v>
      </c>
      <c r="H42" s="88"/>
      <c r="I42" s="89"/>
      <c r="J42" s="82"/>
      <c r="K42" s="87">
        <v>4</v>
      </c>
      <c r="L42" s="88"/>
      <c r="M42" s="82"/>
      <c r="N42" s="86"/>
      <c r="O42" s="82"/>
      <c r="P42" s="82"/>
      <c r="Q42" s="82"/>
      <c r="R42" s="87"/>
      <c r="S42" s="88"/>
      <c r="T42" s="82"/>
      <c r="U42" s="86"/>
      <c r="V42" s="82"/>
      <c r="W42" s="82"/>
      <c r="X42" s="82"/>
      <c r="Y42" s="87">
        <v>4</v>
      </c>
      <c r="Z42" s="88"/>
      <c r="AA42" s="89"/>
      <c r="AB42" s="86"/>
      <c r="AC42" s="89"/>
      <c r="AD42" s="82"/>
      <c r="AE42" s="82"/>
      <c r="AF42" s="87"/>
      <c r="AG42" s="88"/>
      <c r="AH42" s="82">
        <f t="shared" si="6"/>
        <v>23</v>
      </c>
      <c r="AI42" s="82">
        <f t="shared" si="7"/>
        <v>5</v>
      </c>
    </row>
    <row r="43" spans="1:35" s="65" customFormat="1" ht="18" customHeight="1">
      <c r="A43" s="73"/>
      <c r="B43" s="98" t="s">
        <v>115</v>
      </c>
      <c r="C43" s="104"/>
      <c r="D43" s="103">
        <v>5</v>
      </c>
      <c r="E43" s="104"/>
      <c r="F43" s="104">
        <v>5</v>
      </c>
      <c r="G43" s="104"/>
      <c r="H43" s="104">
        <v>5</v>
      </c>
      <c r="I43" s="105"/>
      <c r="J43" s="98"/>
      <c r="K43" s="103"/>
      <c r="L43" s="104"/>
      <c r="M43" s="98"/>
      <c r="N43" s="102"/>
      <c r="O43" s="98"/>
      <c r="P43" s="98"/>
      <c r="Q43" s="98"/>
      <c r="R43" s="103">
        <v>4</v>
      </c>
      <c r="S43" s="104"/>
      <c r="T43" s="98"/>
      <c r="U43" s="102"/>
      <c r="V43" s="98"/>
      <c r="W43" s="98"/>
      <c r="X43" s="98"/>
      <c r="Y43" s="103"/>
      <c r="Z43" s="104"/>
      <c r="AA43" s="105"/>
      <c r="AB43" s="102"/>
      <c r="AC43" s="105"/>
      <c r="AD43" s="98"/>
      <c r="AE43" s="98"/>
      <c r="AF43" s="103">
        <v>4</v>
      </c>
      <c r="AG43" s="104"/>
      <c r="AH43" s="98">
        <f t="shared" si="6"/>
        <v>23</v>
      </c>
      <c r="AI43" s="98">
        <f t="shared" si="7"/>
        <v>5</v>
      </c>
    </row>
    <row r="44" spans="1:35" s="65" customFormat="1" ht="18" customHeight="1">
      <c r="A44" s="73"/>
      <c r="B44" s="98" t="s">
        <v>116</v>
      </c>
      <c r="C44" s="104">
        <v>5</v>
      </c>
      <c r="D44" s="103"/>
      <c r="E44" s="104">
        <v>5</v>
      </c>
      <c r="F44" s="104">
        <v>5</v>
      </c>
      <c r="G44" s="104"/>
      <c r="H44" s="104">
        <v>5</v>
      </c>
      <c r="I44" s="105"/>
      <c r="J44" s="98"/>
      <c r="K44" s="103">
        <v>4</v>
      </c>
      <c r="L44" s="104"/>
      <c r="M44" s="98"/>
      <c r="N44" s="102"/>
      <c r="O44" s="98"/>
      <c r="P44" s="98"/>
      <c r="Q44" s="98"/>
      <c r="R44" s="103"/>
      <c r="S44" s="104"/>
      <c r="T44" s="98"/>
      <c r="U44" s="102"/>
      <c r="V44" s="98"/>
      <c r="W44" s="98"/>
      <c r="X44" s="98"/>
      <c r="Y44" s="103"/>
      <c r="Z44" s="104"/>
      <c r="AA44" s="105"/>
      <c r="AB44" s="102"/>
      <c r="AC44" s="105"/>
      <c r="AD44" s="98"/>
      <c r="AE44" s="98"/>
      <c r="AF44" s="103">
        <v>4</v>
      </c>
      <c r="AG44" s="104"/>
      <c r="AH44" s="98">
        <f t="shared" si="6"/>
        <v>28</v>
      </c>
      <c r="AI44" s="98">
        <f t="shared" si="7"/>
        <v>6</v>
      </c>
    </row>
    <row r="45" spans="1:35" s="65" customFormat="1" ht="18" customHeight="1">
      <c r="A45" s="73"/>
      <c r="B45" s="98" t="s">
        <v>117</v>
      </c>
      <c r="C45" s="104">
        <v>5</v>
      </c>
      <c r="D45" s="103">
        <v>5</v>
      </c>
      <c r="E45" s="104"/>
      <c r="F45" s="104">
        <v>5</v>
      </c>
      <c r="G45" s="104">
        <v>5</v>
      </c>
      <c r="H45" s="104"/>
      <c r="I45" s="105"/>
      <c r="J45" s="98"/>
      <c r="K45" s="103"/>
      <c r="L45" s="104"/>
      <c r="M45" s="98"/>
      <c r="N45" s="102"/>
      <c r="O45" s="98"/>
      <c r="P45" s="98"/>
      <c r="Q45" s="98"/>
      <c r="R45" s="103">
        <v>4</v>
      </c>
      <c r="S45" s="104"/>
      <c r="T45" s="98"/>
      <c r="U45" s="102"/>
      <c r="V45" s="98"/>
      <c r="W45" s="98"/>
      <c r="X45" s="98"/>
      <c r="Y45" s="103"/>
      <c r="Z45" s="104"/>
      <c r="AA45" s="105"/>
      <c r="AB45" s="102"/>
      <c r="AC45" s="105"/>
      <c r="AD45" s="98"/>
      <c r="AE45" s="98"/>
      <c r="AF45" s="103"/>
      <c r="AG45" s="104"/>
      <c r="AH45" s="90">
        <f t="shared" si="6"/>
        <v>24</v>
      </c>
      <c r="AI45" s="90">
        <f t="shared" si="7"/>
        <v>5</v>
      </c>
    </row>
    <row r="46" spans="1:35" s="65" customFormat="1" ht="18" customHeight="1">
      <c r="A46" s="81"/>
      <c r="B46" s="90" t="s">
        <v>118</v>
      </c>
      <c r="C46" s="96"/>
      <c r="D46" s="95">
        <v>5</v>
      </c>
      <c r="E46" s="96">
        <v>5</v>
      </c>
      <c r="F46" s="96"/>
      <c r="G46" s="96">
        <v>5</v>
      </c>
      <c r="H46" s="96">
        <v>5</v>
      </c>
      <c r="I46" s="97"/>
      <c r="J46" s="90"/>
      <c r="K46" s="95"/>
      <c r="L46" s="96"/>
      <c r="M46" s="90"/>
      <c r="N46" s="94"/>
      <c r="O46" s="90"/>
      <c r="P46" s="90"/>
      <c r="Q46" s="90"/>
      <c r="R46" s="95"/>
      <c r="S46" s="96"/>
      <c r="T46" s="90"/>
      <c r="U46" s="94"/>
      <c r="V46" s="90"/>
      <c r="W46" s="90"/>
      <c r="X46" s="90"/>
      <c r="Y46" s="95">
        <v>4</v>
      </c>
      <c r="Z46" s="96"/>
      <c r="AA46" s="97"/>
      <c r="AB46" s="94"/>
      <c r="AC46" s="97"/>
      <c r="AD46" s="90"/>
      <c r="AE46" s="90"/>
      <c r="AF46" s="95"/>
      <c r="AG46" s="96"/>
      <c r="AH46" s="71">
        <f t="shared" si="6"/>
        <v>24</v>
      </c>
      <c r="AI46" s="71">
        <f t="shared" si="7"/>
        <v>5</v>
      </c>
    </row>
    <row r="47" spans="1:35" s="65" customFormat="1" ht="18" customHeight="1">
      <c r="A47" s="71" t="s">
        <v>119</v>
      </c>
      <c r="B47" s="71" t="s">
        <v>120</v>
      </c>
      <c r="C47" s="77">
        <f t="shared" ref="C47:AG47" si="8">SUM(C40:C46)</f>
        <v>35</v>
      </c>
      <c r="D47" s="76">
        <f t="shared" si="8"/>
        <v>35</v>
      </c>
      <c r="E47" s="77">
        <f t="shared" si="8"/>
        <v>35</v>
      </c>
      <c r="F47" s="77">
        <f t="shared" si="8"/>
        <v>35</v>
      </c>
      <c r="G47" s="77">
        <f t="shared" si="8"/>
        <v>35</v>
      </c>
      <c r="H47" s="77">
        <f t="shared" si="8"/>
        <v>15</v>
      </c>
      <c r="I47" s="79">
        <f t="shared" si="8"/>
        <v>0</v>
      </c>
      <c r="J47" s="71">
        <f t="shared" si="8"/>
        <v>0</v>
      </c>
      <c r="K47" s="76">
        <f t="shared" si="8"/>
        <v>18</v>
      </c>
      <c r="L47" s="77">
        <f t="shared" si="8"/>
        <v>0</v>
      </c>
      <c r="M47" s="71">
        <f t="shared" si="8"/>
        <v>0</v>
      </c>
      <c r="N47" s="78">
        <f t="shared" si="8"/>
        <v>0</v>
      </c>
      <c r="O47" s="71">
        <f t="shared" si="8"/>
        <v>0</v>
      </c>
      <c r="P47" s="71">
        <f t="shared" si="8"/>
        <v>0</v>
      </c>
      <c r="Q47" s="71">
        <f t="shared" si="8"/>
        <v>0</v>
      </c>
      <c r="R47" s="76">
        <f t="shared" si="8"/>
        <v>18</v>
      </c>
      <c r="S47" s="77">
        <f t="shared" si="8"/>
        <v>0</v>
      </c>
      <c r="T47" s="71">
        <f t="shared" si="8"/>
        <v>0</v>
      </c>
      <c r="U47" s="78">
        <f t="shared" si="8"/>
        <v>0</v>
      </c>
      <c r="V47" s="71">
        <f t="shared" si="8"/>
        <v>0</v>
      </c>
      <c r="W47" s="71">
        <f t="shared" si="8"/>
        <v>0</v>
      </c>
      <c r="X47" s="71">
        <f t="shared" si="8"/>
        <v>0</v>
      </c>
      <c r="Y47" s="76">
        <f t="shared" si="8"/>
        <v>18</v>
      </c>
      <c r="Z47" s="77">
        <f t="shared" si="8"/>
        <v>0</v>
      </c>
      <c r="AA47" s="79">
        <f t="shared" si="8"/>
        <v>0</v>
      </c>
      <c r="AB47" s="78">
        <f t="shared" si="8"/>
        <v>0</v>
      </c>
      <c r="AC47" s="79">
        <f t="shared" si="8"/>
        <v>0</v>
      </c>
      <c r="AD47" s="71">
        <f t="shared" si="8"/>
        <v>0</v>
      </c>
      <c r="AE47" s="71">
        <f t="shared" si="8"/>
        <v>0</v>
      </c>
      <c r="AF47" s="76">
        <f t="shared" si="8"/>
        <v>18</v>
      </c>
      <c r="AG47" s="77">
        <f t="shared" si="8"/>
        <v>0</v>
      </c>
      <c r="AH47" s="106">
        <f>SUM(C47:AG47)</f>
        <v>262</v>
      </c>
      <c r="AI47" s="106">
        <f>SUM(AI40:AI46)</f>
        <v>40</v>
      </c>
    </row>
    <row r="48" spans="1:35" s="65" customFormat="1" ht="8.25" customHeight="1">
      <c r="A48" s="107"/>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row>
    <row r="49" spans="1:35" s="65" customFormat="1" ht="18" customHeight="1">
      <c r="A49" s="66" t="s">
        <v>102</v>
      </c>
      <c r="B49" s="67"/>
      <c r="C49" s="485" t="s">
        <v>136</v>
      </c>
      <c r="D49" s="485"/>
      <c r="E49" s="485"/>
      <c r="F49" s="485"/>
      <c r="G49" s="485"/>
      <c r="H49" s="485"/>
      <c r="I49" s="485"/>
      <c r="J49" s="485"/>
      <c r="K49" s="485"/>
      <c r="L49" s="485"/>
      <c r="M49" s="485"/>
      <c r="N49" s="485"/>
      <c r="O49" s="485"/>
      <c r="P49" s="485"/>
      <c r="Q49" s="485"/>
      <c r="R49" s="485"/>
      <c r="S49" s="485"/>
      <c r="T49" s="485"/>
      <c r="U49" s="485"/>
      <c r="V49" s="485"/>
      <c r="W49" s="485"/>
      <c r="X49" s="485"/>
      <c r="Y49" s="485"/>
      <c r="Z49" s="485"/>
      <c r="AA49" s="485"/>
      <c r="AB49" s="485"/>
      <c r="AC49" s="485"/>
      <c r="AD49" s="485"/>
      <c r="AE49" s="485"/>
      <c r="AF49" s="485"/>
      <c r="AG49" s="485"/>
      <c r="AH49" s="108" t="s">
        <v>121</v>
      </c>
      <c r="AI49" s="68" t="s">
        <v>122</v>
      </c>
    </row>
    <row r="50" spans="1:35" s="65" customFormat="1" ht="18" customHeight="1">
      <c r="A50" s="69"/>
      <c r="B50" s="70"/>
      <c r="C50" s="71">
        <v>1</v>
      </c>
      <c r="D50" s="71">
        <v>2</v>
      </c>
      <c r="E50" s="71">
        <v>3</v>
      </c>
      <c r="F50" s="71">
        <v>4</v>
      </c>
      <c r="G50" s="71">
        <v>5</v>
      </c>
      <c r="H50" s="71">
        <v>6</v>
      </c>
      <c r="I50" s="71">
        <v>7</v>
      </c>
      <c r="J50" s="71">
        <v>8</v>
      </c>
      <c r="K50" s="71">
        <v>9</v>
      </c>
      <c r="L50" s="71">
        <v>10</v>
      </c>
      <c r="M50" s="71">
        <v>11</v>
      </c>
      <c r="N50" s="71">
        <v>12</v>
      </c>
      <c r="O50" s="71">
        <v>13</v>
      </c>
      <c r="P50" s="71">
        <v>14</v>
      </c>
      <c r="Q50" s="71">
        <v>15</v>
      </c>
      <c r="R50" s="71">
        <v>16</v>
      </c>
      <c r="S50" s="71">
        <v>17</v>
      </c>
      <c r="T50" s="71">
        <v>18</v>
      </c>
      <c r="U50" s="71">
        <v>19</v>
      </c>
      <c r="V50" s="71">
        <v>20</v>
      </c>
      <c r="W50" s="71">
        <v>21</v>
      </c>
      <c r="X50" s="71">
        <v>22</v>
      </c>
      <c r="Y50" s="71">
        <v>23</v>
      </c>
      <c r="Z50" s="71">
        <v>24</v>
      </c>
      <c r="AA50" s="71">
        <v>25</v>
      </c>
      <c r="AB50" s="71">
        <v>26</v>
      </c>
      <c r="AC50" s="71">
        <v>27</v>
      </c>
      <c r="AD50" s="71">
        <v>28</v>
      </c>
      <c r="AE50" s="71">
        <v>29</v>
      </c>
      <c r="AF50" s="71">
        <v>30</v>
      </c>
      <c r="AG50" s="71">
        <v>31</v>
      </c>
      <c r="AH50" s="72"/>
      <c r="AI50" s="73"/>
    </row>
    <row r="51" spans="1:35" s="65" customFormat="1" ht="18" customHeight="1">
      <c r="A51" s="74"/>
      <c r="B51" s="75"/>
      <c r="C51" s="77" t="s">
        <v>106</v>
      </c>
      <c r="D51" s="76" t="s">
        <v>107</v>
      </c>
      <c r="E51" s="77" t="s">
        <v>108</v>
      </c>
      <c r="F51" s="77" t="s">
        <v>13</v>
      </c>
      <c r="G51" s="77" t="s">
        <v>109</v>
      </c>
      <c r="H51" s="77" t="s">
        <v>104</v>
      </c>
      <c r="I51" s="79" t="s">
        <v>105</v>
      </c>
      <c r="J51" s="71" t="s">
        <v>106</v>
      </c>
      <c r="K51" s="76" t="s">
        <v>107</v>
      </c>
      <c r="L51" s="77" t="s">
        <v>108</v>
      </c>
      <c r="M51" s="71" t="s">
        <v>13</v>
      </c>
      <c r="N51" s="78" t="s">
        <v>109</v>
      </c>
      <c r="O51" s="71" t="s">
        <v>104</v>
      </c>
      <c r="P51" s="71" t="s">
        <v>105</v>
      </c>
      <c r="Q51" s="71" t="s">
        <v>106</v>
      </c>
      <c r="R51" s="76" t="s">
        <v>107</v>
      </c>
      <c r="S51" s="77" t="s">
        <v>108</v>
      </c>
      <c r="T51" s="71" t="s">
        <v>13</v>
      </c>
      <c r="U51" s="78" t="s">
        <v>109</v>
      </c>
      <c r="V51" s="71" t="s">
        <v>104</v>
      </c>
      <c r="W51" s="71" t="s">
        <v>105</v>
      </c>
      <c r="X51" s="71" t="s">
        <v>106</v>
      </c>
      <c r="Y51" s="76" t="s">
        <v>107</v>
      </c>
      <c r="Z51" s="77" t="s">
        <v>108</v>
      </c>
      <c r="AA51" s="79" t="s">
        <v>13</v>
      </c>
      <c r="AB51" s="78" t="s">
        <v>109</v>
      </c>
      <c r="AC51" s="79" t="s">
        <v>104</v>
      </c>
      <c r="AD51" s="71" t="s">
        <v>105</v>
      </c>
      <c r="AE51" s="71" t="s">
        <v>106</v>
      </c>
      <c r="AF51" s="76" t="s">
        <v>107</v>
      </c>
      <c r="AG51" s="77" t="s">
        <v>108</v>
      </c>
      <c r="AH51" s="80"/>
      <c r="AI51" s="81"/>
    </row>
    <row r="52" spans="1:35" s="65" customFormat="1" ht="18" customHeight="1">
      <c r="A52" s="109" t="s">
        <v>123</v>
      </c>
      <c r="B52" s="109" t="s">
        <v>124</v>
      </c>
      <c r="C52" s="77">
        <v>8</v>
      </c>
      <c r="D52" s="76">
        <v>8</v>
      </c>
      <c r="E52" s="77">
        <v>8</v>
      </c>
      <c r="F52" s="77">
        <v>8</v>
      </c>
      <c r="G52" s="77">
        <v>8</v>
      </c>
      <c r="H52" s="77">
        <v>8</v>
      </c>
      <c r="I52" s="79"/>
      <c r="J52" s="71"/>
      <c r="K52" s="76"/>
      <c r="L52" s="77"/>
      <c r="M52" s="71"/>
      <c r="N52" s="113"/>
      <c r="O52" s="71"/>
      <c r="P52" s="71"/>
      <c r="Q52" s="71"/>
      <c r="R52" s="76"/>
      <c r="S52" s="77"/>
      <c r="T52" s="71"/>
      <c r="U52" s="113"/>
      <c r="V52" s="71"/>
      <c r="W52" s="71"/>
      <c r="X52" s="71"/>
      <c r="Y52" s="76"/>
      <c r="Z52" s="77"/>
      <c r="AA52" s="79"/>
      <c r="AB52" s="113"/>
      <c r="AC52" s="79"/>
      <c r="AD52" s="71"/>
      <c r="AE52" s="71"/>
      <c r="AF52" s="76"/>
      <c r="AG52" s="77"/>
      <c r="AH52" s="71">
        <f>SUM(C52:AG52)</f>
        <v>48</v>
      </c>
      <c r="AI52" s="71">
        <f>COUNTA(C52:AG52)</f>
        <v>6</v>
      </c>
    </row>
    <row r="53" spans="1:35" s="65" customFormat="1" ht="18" customHeight="1">
      <c r="A53" s="114" t="s">
        <v>125</v>
      </c>
      <c r="B53" s="115" t="s">
        <v>126</v>
      </c>
      <c r="C53" s="88">
        <v>4</v>
      </c>
      <c r="D53" s="87">
        <v>4</v>
      </c>
      <c r="E53" s="88">
        <v>4</v>
      </c>
      <c r="F53" s="88">
        <v>8</v>
      </c>
      <c r="G53" s="88">
        <v>4</v>
      </c>
      <c r="H53" s="88"/>
      <c r="I53" s="89">
        <v>4</v>
      </c>
      <c r="J53" s="82"/>
      <c r="K53" s="87">
        <v>4</v>
      </c>
      <c r="L53" s="88"/>
      <c r="M53" s="82"/>
      <c r="N53" s="86"/>
      <c r="O53" s="82"/>
      <c r="P53" s="82"/>
      <c r="Q53" s="82"/>
      <c r="R53" s="87">
        <v>4</v>
      </c>
      <c r="S53" s="88"/>
      <c r="T53" s="82"/>
      <c r="U53" s="86"/>
      <c r="V53" s="82"/>
      <c r="W53" s="82"/>
      <c r="X53" s="82"/>
      <c r="Y53" s="87"/>
      <c r="Z53" s="88">
        <v>4</v>
      </c>
      <c r="AA53" s="89"/>
      <c r="AB53" s="86"/>
      <c r="AC53" s="89"/>
      <c r="AD53" s="82"/>
      <c r="AE53" s="82"/>
      <c r="AF53" s="87"/>
      <c r="AG53" s="88"/>
      <c r="AH53" s="82">
        <f t="shared" ref="AH53:AH67" si="9">SUM(C53:AG53)</f>
        <v>40</v>
      </c>
      <c r="AI53" s="82">
        <f t="shared" ref="AI53:AI67" si="10">COUNTA(C53:AG53)</f>
        <v>9</v>
      </c>
    </row>
    <row r="54" spans="1:35" s="65" customFormat="1" ht="18" customHeight="1">
      <c r="A54" s="116"/>
      <c r="B54" s="117" t="s">
        <v>127</v>
      </c>
      <c r="C54" s="104">
        <v>4</v>
      </c>
      <c r="D54" s="103">
        <v>4</v>
      </c>
      <c r="E54" s="104">
        <v>8</v>
      </c>
      <c r="F54" s="104">
        <v>4</v>
      </c>
      <c r="G54" s="104">
        <v>4</v>
      </c>
      <c r="H54" s="104">
        <v>8</v>
      </c>
      <c r="I54" s="105"/>
      <c r="J54" s="98"/>
      <c r="K54" s="103">
        <v>4</v>
      </c>
      <c r="L54" s="104"/>
      <c r="M54" s="98"/>
      <c r="N54" s="102"/>
      <c r="O54" s="98"/>
      <c r="P54" s="98"/>
      <c r="Q54" s="98"/>
      <c r="R54" s="103"/>
      <c r="S54" s="104">
        <v>4</v>
      </c>
      <c r="T54" s="98"/>
      <c r="U54" s="102"/>
      <c r="V54" s="98"/>
      <c r="W54" s="98"/>
      <c r="X54" s="98"/>
      <c r="Y54" s="103"/>
      <c r="Z54" s="104"/>
      <c r="AA54" s="105"/>
      <c r="AB54" s="102"/>
      <c r="AC54" s="105"/>
      <c r="AD54" s="98"/>
      <c r="AE54" s="98"/>
      <c r="AF54" s="103">
        <v>4</v>
      </c>
      <c r="AG54" s="104"/>
      <c r="AH54" s="98">
        <f t="shared" si="9"/>
        <v>44</v>
      </c>
      <c r="AI54" s="98">
        <f t="shared" si="10"/>
        <v>9</v>
      </c>
    </row>
    <row r="55" spans="1:35" s="65" customFormat="1" ht="18" customHeight="1">
      <c r="A55" s="116"/>
      <c r="B55" s="117" t="s">
        <v>128</v>
      </c>
      <c r="C55" s="104">
        <v>4</v>
      </c>
      <c r="D55" s="103">
        <v>4</v>
      </c>
      <c r="E55" s="104">
        <v>8</v>
      </c>
      <c r="F55" s="104">
        <v>4</v>
      </c>
      <c r="G55" s="104">
        <v>4</v>
      </c>
      <c r="H55" s="104">
        <v>8</v>
      </c>
      <c r="I55" s="105"/>
      <c r="J55" s="98"/>
      <c r="K55" s="103">
        <v>4</v>
      </c>
      <c r="L55" s="104"/>
      <c r="M55" s="98"/>
      <c r="N55" s="102"/>
      <c r="O55" s="98"/>
      <c r="P55" s="98"/>
      <c r="Q55" s="98"/>
      <c r="R55" s="103"/>
      <c r="S55" s="104">
        <v>4</v>
      </c>
      <c r="T55" s="98"/>
      <c r="U55" s="102"/>
      <c r="V55" s="98"/>
      <c r="W55" s="98"/>
      <c r="X55" s="98"/>
      <c r="Y55" s="103"/>
      <c r="Z55" s="104"/>
      <c r="AA55" s="105"/>
      <c r="AB55" s="102"/>
      <c r="AC55" s="105"/>
      <c r="AD55" s="98"/>
      <c r="AE55" s="98"/>
      <c r="AF55" s="103">
        <v>4</v>
      </c>
      <c r="AG55" s="104"/>
      <c r="AH55" s="98">
        <f t="shared" si="9"/>
        <v>44</v>
      </c>
      <c r="AI55" s="98">
        <f t="shared" si="10"/>
        <v>9</v>
      </c>
    </row>
    <row r="56" spans="1:35" s="65" customFormat="1" ht="18" customHeight="1">
      <c r="A56" s="116"/>
      <c r="B56" s="117" t="s">
        <v>129</v>
      </c>
      <c r="C56" s="104">
        <v>4</v>
      </c>
      <c r="D56" s="103"/>
      <c r="E56" s="104">
        <v>8</v>
      </c>
      <c r="F56" s="104">
        <v>4</v>
      </c>
      <c r="G56" s="104">
        <v>8</v>
      </c>
      <c r="H56" s="104">
        <v>4</v>
      </c>
      <c r="I56" s="105">
        <v>4</v>
      </c>
      <c r="J56" s="98"/>
      <c r="K56" s="103"/>
      <c r="L56" s="104">
        <v>4</v>
      </c>
      <c r="M56" s="98"/>
      <c r="N56" s="102"/>
      <c r="O56" s="98"/>
      <c r="P56" s="98"/>
      <c r="Q56" s="98"/>
      <c r="R56" s="103"/>
      <c r="S56" s="104"/>
      <c r="T56" s="98"/>
      <c r="U56" s="102"/>
      <c r="V56" s="98"/>
      <c r="W56" s="98"/>
      <c r="X56" s="98"/>
      <c r="Y56" s="103">
        <v>4</v>
      </c>
      <c r="Z56" s="104"/>
      <c r="AA56" s="105"/>
      <c r="AB56" s="102"/>
      <c r="AC56" s="105"/>
      <c r="AD56" s="98"/>
      <c r="AE56" s="98"/>
      <c r="AF56" s="103">
        <v>4</v>
      </c>
      <c r="AG56" s="104"/>
      <c r="AH56" s="98">
        <f t="shared" si="9"/>
        <v>44</v>
      </c>
      <c r="AI56" s="98">
        <f t="shared" si="10"/>
        <v>9</v>
      </c>
    </row>
    <row r="57" spans="1:35" s="65" customFormat="1" ht="18" customHeight="1">
      <c r="A57" s="116"/>
      <c r="B57" s="117" t="s">
        <v>130</v>
      </c>
      <c r="C57" s="104"/>
      <c r="D57" s="103">
        <v>8</v>
      </c>
      <c r="E57" s="104"/>
      <c r="F57" s="104">
        <v>8</v>
      </c>
      <c r="G57" s="104">
        <v>8</v>
      </c>
      <c r="H57" s="104">
        <v>4</v>
      </c>
      <c r="I57" s="105">
        <v>4</v>
      </c>
      <c r="J57" s="98"/>
      <c r="K57" s="103"/>
      <c r="L57" s="104">
        <v>4</v>
      </c>
      <c r="M57" s="98"/>
      <c r="N57" s="102"/>
      <c r="O57" s="98"/>
      <c r="P57" s="98"/>
      <c r="Q57" s="98"/>
      <c r="R57" s="103"/>
      <c r="S57" s="104"/>
      <c r="T57" s="98"/>
      <c r="U57" s="102"/>
      <c r="V57" s="98"/>
      <c r="W57" s="98"/>
      <c r="X57" s="98"/>
      <c r="Y57" s="103">
        <v>4</v>
      </c>
      <c r="Z57" s="104"/>
      <c r="AA57" s="105"/>
      <c r="AB57" s="102"/>
      <c r="AC57" s="105"/>
      <c r="AD57" s="98"/>
      <c r="AE57" s="98"/>
      <c r="AF57" s="103"/>
      <c r="AG57" s="104">
        <v>4</v>
      </c>
      <c r="AH57" s="98">
        <f t="shared" si="9"/>
        <v>44</v>
      </c>
      <c r="AI57" s="98">
        <f t="shared" si="10"/>
        <v>8</v>
      </c>
    </row>
    <row r="58" spans="1:35" s="65" customFormat="1" ht="18" customHeight="1">
      <c r="A58" s="116"/>
      <c r="B58" s="117" t="s">
        <v>131</v>
      </c>
      <c r="C58" s="104">
        <v>4</v>
      </c>
      <c r="D58" s="103">
        <v>8</v>
      </c>
      <c r="E58" s="104">
        <v>4</v>
      </c>
      <c r="F58" s="104"/>
      <c r="G58" s="104">
        <v>8</v>
      </c>
      <c r="H58" s="104">
        <v>4</v>
      </c>
      <c r="I58" s="105"/>
      <c r="J58" s="98"/>
      <c r="K58" s="103"/>
      <c r="L58" s="104"/>
      <c r="M58" s="98"/>
      <c r="N58" s="102"/>
      <c r="O58" s="98"/>
      <c r="P58" s="98"/>
      <c r="Q58" s="98"/>
      <c r="R58" s="103">
        <v>4</v>
      </c>
      <c r="S58" s="104"/>
      <c r="T58" s="98"/>
      <c r="U58" s="102"/>
      <c r="V58" s="98"/>
      <c r="W58" s="98"/>
      <c r="X58" s="98"/>
      <c r="Y58" s="103">
        <v>4</v>
      </c>
      <c r="Z58" s="104"/>
      <c r="AA58" s="105"/>
      <c r="AB58" s="102"/>
      <c r="AC58" s="105"/>
      <c r="AD58" s="98"/>
      <c r="AE58" s="98"/>
      <c r="AF58" s="103"/>
      <c r="AG58" s="104">
        <v>4</v>
      </c>
      <c r="AH58" s="98">
        <f t="shared" si="9"/>
        <v>40</v>
      </c>
      <c r="AI58" s="98">
        <f t="shared" si="10"/>
        <v>8</v>
      </c>
    </row>
    <row r="59" spans="1:35" s="65" customFormat="1" ht="18" customHeight="1">
      <c r="A59" s="118"/>
      <c r="B59" s="119" t="s">
        <v>132</v>
      </c>
      <c r="C59" s="96">
        <v>4</v>
      </c>
      <c r="D59" s="95">
        <v>8</v>
      </c>
      <c r="E59" s="96">
        <v>4</v>
      </c>
      <c r="F59" s="96">
        <v>8</v>
      </c>
      <c r="G59" s="96"/>
      <c r="H59" s="96">
        <v>8</v>
      </c>
      <c r="I59" s="97"/>
      <c r="J59" s="90"/>
      <c r="K59" s="95"/>
      <c r="L59" s="96"/>
      <c r="M59" s="90"/>
      <c r="N59" s="94"/>
      <c r="O59" s="90"/>
      <c r="P59" s="90"/>
      <c r="Q59" s="90"/>
      <c r="R59" s="95">
        <v>4</v>
      </c>
      <c r="S59" s="96"/>
      <c r="T59" s="90"/>
      <c r="U59" s="94"/>
      <c r="V59" s="90"/>
      <c r="W59" s="90"/>
      <c r="X59" s="90"/>
      <c r="Y59" s="95"/>
      <c r="Z59" s="96">
        <v>4</v>
      </c>
      <c r="AA59" s="97"/>
      <c r="AB59" s="94"/>
      <c r="AC59" s="97"/>
      <c r="AD59" s="90"/>
      <c r="AE59" s="90"/>
      <c r="AF59" s="95"/>
      <c r="AG59" s="96"/>
      <c r="AH59" s="90">
        <f t="shared" si="9"/>
        <v>40</v>
      </c>
      <c r="AI59" s="90">
        <f t="shared" si="10"/>
        <v>7</v>
      </c>
    </row>
    <row r="60" spans="1:35" s="65" customFormat="1" ht="18" customHeight="1">
      <c r="A60" s="114" t="s">
        <v>133</v>
      </c>
      <c r="B60" s="115" t="s">
        <v>126</v>
      </c>
      <c r="C60" s="88"/>
      <c r="D60" s="87">
        <v>12</v>
      </c>
      <c r="E60" s="88"/>
      <c r="F60" s="88"/>
      <c r="G60" s="88">
        <v>12</v>
      </c>
      <c r="H60" s="88"/>
      <c r="I60" s="89"/>
      <c r="J60" s="82"/>
      <c r="K60" s="87"/>
      <c r="L60" s="88"/>
      <c r="M60" s="82"/>
      <c r="N60" s="86"/>
      <c r="O60" s="82"/>
      <c r="P60" s="82"/>
      <c r="Q60" s="82"/>
      <c r="R60" s="87"/>
      <c r="S60" s="88"/>
      <c r="T60" s="82"/>
      <c r="U60" s="86"/>
      <c r="V60" s="82"/>
      <c r="W60" s="82"/>
      <c r="X60" s="82"/>
      <c r="Y60" s="87"/>
      <c r="Z60" s="88"/>
      <c r="AA60" s="89"/>
      <c r="AB60" s="86"/>
      <c r="AC60" s="89"/>
      <c r="AD60" s="82"/>
      <c r="AE60" s="82"/>
      <c r="AF60" s="87"/>
      <c r="AG60" s="88"/>
      <c r="AH60" s="82">
        <f t="shared" si="9"/>
        <v>24</v>
      </c>
      <c r="AI60" s="82">
        <f t="shared" si="10"/>
        <v>2</v>
      </c>
    </row>
    <row r="61" spans="1:35" s="65" customFormat="1" ht="18" customHeight="1">
      <c r="A61" s="116"/>
      <c r="B61" s="117" t="s">
        <v>127</v>
      </c>
      <c r="C61" s="104"/>
      <c r="D61" s="103"/>
      <c r="E61" s="104">
        <v>12</v>
      </c>
      <c r="F61" s="104"/>
      <c r="G61" s="104"/>
      <c r="H61" s="104">
        <v>12</v>
      </c>
      <c r="I61" s="105"/>
      <c r="J61" s="98"/>
      <c r="K61" s="103"/>
      <c r="L61" s="104"/>
      <c r="M61" s="98"/>
      <c r="N61" s="102"/>
      <c r="O61" s="98"/>
      <c r="P61" s="98"/>
      <c r="Q61" s="98"/>
      <c r="R61" s="103"/>
      <c r="S61" s="104"/>
      <c r="T61" s="98"/>
      <c r="U61" s="102"/>
      <c r="V61" s="98"/>
      <c r="W61" s="98"/>
      <c r="X61" s="98"/>
      <c r="Y61" s="103"/>
      <c r="Z61" s="104"/>
      <c r="AA61" s="105"/>
      <c r="AB61" s="102"/>
      <c r="AC61" s="105"/>
      <c r="AD61" s="98"/>
      <c r="AE61" s="98"/>
      <c r="AF61" s="103"/>
      <c r="AG61" s="104"/>
      <c r="AH61" s="98">
        <f t="shared" si="9"/>
        <v>24</v>
      </c>
      <c r="AI61" s="98">
        <f t="shared" si="10"/>
        <v>2</v>
      </c>
    </row>
    <row r="62" spans="1:35" s="65" customFormat="1" ht="18" customHeight="1">
      <c r="A62" s="118"/>
      <c r="B62" s="119" t="s">
        <v>128</v>
      </c>
      <c r="C62" s="96">
        <v>12</v>
      </c>
      <c r="D62" s="95"/>
      <c r="E62" s="96"/>
      <c r="F62" s="96">
        <v>12</v>
      </c>
      <c r="G62" s="96"/>
      <c r="H62" s="96"/>
      <c r="I62" s="97"/>
      <c r="J62" s="90"/>
      <c r="K62" s="95"/>
      <c r="L62" s="96"/>
      <c r="M62" s="90"/>
      <c r="N62" s="94"/>
      <c r="O62" s="90"/>
      <c r="P62" s="90"/>
      <c r="Q62" s="90"/>
      <c r="R62" s="95"/>
      <c r="S62" s="96"/>
      <c r="T62" s="90"/>
      <c r="U62" s="94"/>
      <c r="V62" s="90"/>
      <c r="W62" s="90"/>
      <c r="X62" s="90"/>
      <c r="Y62" s="95"/>
      <c r="Z62" s="96"/>
      <c r="AA62" s="97"/>
      <c r="AB62" s="94"/>
      <c r="AC62" s="97"/>
      <c r="AD62" s="90"/>
      <c r="AE62" s="90"/>
      <c r="AF62" s="95"/>
      <c r="AG62" s="96"/>
      <c r="AH62" s="90">
        <f t="shared" si="9"/>
        <v>24</v>
      </c>
      <c r="AI62" s="90">
        <f t="shared" si="10"/>
        <v>2</v>
      </c>
    </row>
    <row r="63" spans="1:35" s="65" customFormat="1" ht="18" customHeight="1">
      <c r="A63" s="120" t="s">
        <v>134</v>
      </c>
      <c r="B63" s="121" t="s">
        <v>126</v>
      </c>
      <c r="C63" s="88"/>
      <c r="D63" s="87"/>
      <c r="E63" s="88"/>
      <c r="F63" s="88"/>
      <c r="G63" s="88"/>
      <c r="H63" s="88"/>
      <c r="I63" s="89"/>
      <c r="J63" s="82"/>
      <c r="K63" s="87"/>
      <c r="L63" s="88"/>
      <c r="M63" s="82"/>
      <c r="N63" s="86"/>
      <c r="O63" s="82"/>
      <c r="P63" s="82"/>
      <c r="Q63" s="82"/>
      <c r="R63" s="87"/>
      <c r="S63" s="88"/>
      <c r="T63" s="82"/>
      <c r="U63" s="86"/>
      <c r="V63" s="82"/>
      <c r="W63" s="82"/>
      <c r="X63" s="82"/>
      <c r="Y63" s="87"/>
      <c r="Z63" s="88"/>
      <c r="AA63" s="89"/>
      <c r="AB63" s="86"/>
      <c r="AC63" s="89"/>
      <c r="AD63" s="82"/>
      <c r="AE63" s="82"/>
      <c r="AF63" s="87"/>
      <c r="AG63" s="88"/>
      <c r="AH63" s="82">
        <f t="shared" si="9"/>
        <v>0</v>
      </c>
      <c r="AI63" s="82">
        <f t="shared" si="10"/>
        <v>0</v>
      </c>
    </row>
    <row r="64" spans="1:35" s="65" customFormat="1" ht="18" customHeight="1">
      <c r="A64" s="122"/>
      <c r="B64" s="123" t="s">
        <v>127</v>
      </c>
      <c r="C64" s="104"/>
      <c r="D64" s="103"/>
      <c r="E64" s="104"/>
      <c r="F64" s="104"/>
      <c r="G64" s="104"/>
      <c r="H64" s="104"/>
      <c r="I64" s="105"/>
      <c r="J64" s="98"/>
      <c r="K64" s="103"/>
      <c r="L64" s="104"/>
      <c r="M64" s="98"/>
      <c r="N64" s="102"/>
      <c r="O64" s="98"/>
      <c r="P64" s="98"/>
      <c r="Q64" s="98"/>
      <c r="R64" s="103"/>
      <c r="S64" s="104"/>
      <c r="T64" s="98"/>
      <c r="U64" s="102"/>
      <c r="V64" s="98"/>
      <c r="W64" s="98"/>
      <c r="X64" s="98"/>
      <c r="Y64" s="103"/>
      <c r="Z64" s="104"/>
      <c r="AA64" s="105"/>
      <c r="AB64" s="102"/>
      <c r="AC64" s="105"/>
      <c r="AD64" s="98"/>
      <c r="AE64" s="98"/>
      <c r="AF64" s="103"/>
      <c r="AG64" s="104"/>
      <c r="AH64" s="98">
        <f t="shared" si="9"/>
        <v>0</v>
      </c>
      <c r="AI64" s="98">
        <f t="shared" si="10"/>
        <v>0</v>
      </c>
    </row>
    <row r="65" spans="1:35" s="65" customFormat="1" ht="18" customHeight="1">
      <c r="A65" s="122"/>
      <c r="B65" s="123" t="s">
        <v>128</v>
      </c>
      <c r="C65" s="104"/>
      <c r="D65" s="103"/>
      <c r="E65" s="104"/>
      <c r="F65" s="104"/>
      <c r="G65" s="104"/>
      <c r="H65" s="104"/>
      <c r="I65" s="105"/>
      <c r="J65" s="98"/>
      <c r="K65" s="103"/>
      <c r="L65" s="104"/>
      <c r="M65" s="98"/>
      <c r="N65" s="102"/>
      <c r="O65" s="98"/>
      <c r="P65" s="98"/>
      <c r="Q65" s="98"/>
      <c r="R65" s="103"/>
      <c r="S65" s="104"/>
      <c r="T65" s="98"/>
      <c r="U65" s="102"/>
      <c r="V65" s="98"/>
      <c r="W65" s="98"/>
      <c r="X65" s="98"/>
      <c r="Y65" s="103"/>
      <c r="Z65" s="104"/>
      <c r="AA65" s="105"/>
      <c r="AB65" s="102"/>
      <c r="AC65" s="105"/>
      <c r="AD65" s="98"/>
      <c r="AE65" s="98"/>
      <c r="AF65" s="103"/>
      <c r="AG65" s="104"/>
      <c r="AH65" s="98">
        <f t="shared" si="9"/>
        <v>0</v>
      </c>
      <c r="AI65" s="98">
        <f t="shared" si="10"/>
        <v>0</v>
      </c>
    </row>
    <row r="66" spans="1:35" s="65" customFormat="1" ht="18" customHeight="1">
      <c r="A66" s="122"/>
      <c r="B66" s="123" t="s">
        <v>129</v>
      </c>
      <c r="C66" s="104"/>
      <c r="D66" s="103"/>
      <c r="E66" s="104"/>
      <c r="F66" s="104"/>
      <c r="G66" s="104"/>
      <c r="H66" s="104"/>
      <c r="I66" s="105"/>
      <c r="J66" s="98"/>
      <c r="K66" s="103"/>
      <c r="L66" s="104"/>
      <c r="M66" s="98"/>
      <c r="N66" s="102"/>
      <c r="O66" s="98"/>
      <c r="P66" s="98"/>
      <c r="Q66" s="98"/>
      <c r="R66" s="103"/>
      <c r="S66" s="104"/>
      <c r="T66" s="98"/>
      <c r="U66" s="102"/>
      <c r="V66" s="98"/>
      <c r="W66" s="98"/>
      <c r="X66" s="98"/>
      <c r="Y66" s="103"/>
      <c r="Z66" s="104"/>
      <c r="AA66" s="105"/>
      <c r="AB66" s="102"/>
      <c r="AC66" s="105"/>
      <c r="AD66" s="98"/>
      <c r="AE66" s="98"/>
      <c r="AF66" s="103"/>
      <c r="AG66" s="104"/>
      <c r="AH66" s="98">
        <f t="shared" si="9"/>
        <v>0</v>
      </c>
      <c r="AI66" s="98">
        <f t="shared" si="10"/>
        <v>0</v>
      </c>
    </row>
    <row r="67" spans="1:35" s="65" customFormat="1" ht="18" customHeight="1">
      <c r="A67" s="124"/>
      <c r="B67" s="125" t="s">
        <v>130</v>
      </c>
      <c r="C67" s="96"/>
      <c r="D67" s="95"/>
      <c r="E67" s="96"/>
      <c r="F67" s="96"/>
      <c r="G67" s="96"/>
      <c r="H67" s="96"/>
      <c r="I67" s="97"/>
      <c r="J67" s="90"/>
      <c r="K67" s="95"/>
      <c r="L67" s="96"/>
      <c r="M67" s="90"/>
      <c r="N67" s="94"/>
      <c r="O67" s="90"/>
      <c r="P67" s="90"/>
      <c r="Q67" s="90"/>
      <c r="R67" s="95"/>
      <c r="S67" s="96"/>
      <c r="T67" s="90"/>
      <c r="U67" s="94"/>
      <c r="V67" s="90"/>
      <c r="W67" s="90"/>
      <c r="X67" s="90"/>
      <c r="Y67" s="95"/>
      <c r="Z67" s="96"/>
      <c r="AA67" s="97"/>
      <c r="AB67" s="94"/>
      <c r="AC67" s="97"/>
      <c r="AD67" s="90"/>
      <c r="AE67" s="90"/>
      <c r="AF67" s="95"/>
      <c r="AG67" s="96"/>
      <c r="AH67" s="90">
        <f t="shared" si="9"/>
        <v>0</v>
      </c>
      <c r="AI67" s="90">
        <f t="shared" si="10"/>
        <v>0</v>
      </c>
    </row>
    <row r="68" spans="1:35" ht="18" customHeight="1">
      <c r="A68" s="71" t="s">
        <v>119</v>
      </c>
      <c r="B68" s="71" t="s">
        <v>135</v>
      </c>
      <c r="C68" s="77">
        <f>SUM(C52:C67)</f>
        <v>44</v>
      </c>
      <c r="D68" s="76">
        <f t="shared" ref="D68:AG68" si="11">SUM(D52:D67)</f>
        <v>56</v>
      </c>
      <c r="E68" s="77">
        <f t="shared" si="11"/>
        <v>56</v>
      </c>
      <c r="F68" s="77">
        <f t="shared" si="11"/>
        <v>56</v>
      </c>
      <c r="G68" s="77">
        <f t="shared" si="11"/>
        <v>56</v>
      </c>
      <c r="H68" s="77">
        <f t="shared" si="11"/>
        <v>56</v>
      </c>
      <c r="I68" s="79">
        <f t="shared" si="11"/>
        <v>12</v>
      </c>
      <c r="J68" s="71">
        <f t="shared" si="11"/>
        <v>0</v>
      </c>
      <c r="K68" s="76">
        <f t="shared" si="11"/>
        <v>12</v>
      </c>
      <c r="L68" s="77">
        <f t="shared" si="11"/>
        <v>8</v>
      </c>
      <c r="M68" s="71">
        <f t="shared" si="11"/>
        <v>0</v>
      </c>
      <c r="N68" s="78">
        <f t="shared" si="11"/>
        <v>0</v>
      </c>
      <c r="O68" s="71">
        <f t="shared" si="11"/>
        <v>0</v>
      </c>
      <c r="P68" s="71">
        <f t="shared" si="11"/>
        <v>0</v>
      </c>
      <c r="Q68" s="71">
        <f t="shared" si="11"/>
        <v>0</v>
      </c>
      <c r="R68" s="76">
        <f t="shared" si="11"/>
        <v>12</v>
      </c>
      <c r="S68" s="77">
        <f t="shared" si="11"/>
        <v>8</v>
      </c>
      <c r="T68" s="71">
        <f t="shared" si="11"/>
        <v>0</v>
      </c>
      <c r="U68" s="78">
        <f t="shared" si="11"/>
        <v>0</v>
      </c>
      <c r="V68" s="71">
        <f t="shared" si="11"/>
        <v>0</v>
      </c>
      <c r="W68" s="71">
        <f t="shared" si="11"/>
        <v>0</v>
      </c>
      <c r="X68" s="71">
        <f t="shared" si="11"/>
        <v>0</v>
      </c>
      <c r="Y68" s="76">
        <f t="shared" si="11"/>
        <v>12</v>
      </c>
      <c r="Z68" s="77">
        <f t="shared" si="11"/>
        <v>8</v>
      </c>
      <c r="AA68" s="79">
        <f t="shared" si="11"/>
        <v>0</v>
      </c>
      <c r="AB68" s="78">
        <f t="shared" si="11"/>
        <v>0</v>
      </c>
      <c r="AC68" s="79">
        <f t="shared" si="11"/>
        <v>0</v>
      </c>
      <c r="AD68" s="71">
        <f t="shared" si="11"/>
        <v>0</v>
      </c>
      <c r="AE68" s="71">
        <f t="shared" si="11"/>
        <v>0</v>
      </c>
      <c r="AF68" s="76">
        <f t="shared" si="11"/>
        <v>12</v>
      </c>
      <c r="AG68" s="77">
        <f t="shared" si="11"/>
        <v>8</v>
      </c>
      <c r="AH68" s="106">
        <f>SUM(AH52:AH67)</f>
        <v>416</v>
      </c>
      <c r="AI68" s="106">
        <f>SUM(AI52:AI67)</f>
        <v>71</v>
      </c>
    </row>
    <row r="71" spans="1:35" ht="18" customHeight="1">
      <c r="A71" s="66" t="s">
        <v>102</v>
      </c>
      <c r="B71" s="67"/>
      <c r="C71" s="485" t="s">
        <v>137</v>
      </c>
      <c r="D71" s="485"/>
      <c r="E71" s="485"/>
      <c r="F71" s="485"/>
      <c r="G71" s="485"/>
      <c r="H71" s="485"/>
      <c r="I71" s="485"/>
      <c r="J71" s="485"/>
      <c r="K71" s="485"/>
      <c r="L71" s="485"/>
      <c r="M71" s="485"/>
      <c r="N71" s="485"/>
      <c r="O71" s="485"/>
      <c r="P71" s="485"/>
      <c r="Q71" s="485"/>
      <c r="R71" s="485"/>
      <c r="S71" s="485"/>
      <c r="T71" s="485"/>
      <c r="U71" s="485"/>
      <c r="V71" s="485"/>
      <c r="W71" s="485"/>
      <c r="X71" s="485"/>
      <c r="Y71" s="485"/>
      <c r="Z71" s="485"/>
      <c r="AA71" s="485"/>
      <c r="AB71" s="485"/>
      <c r="AC71" s="485"/>
      <c r="AD71" s="485"/>
      <c r="AE71" s="485"/>
      <c r="AF71" s="485"/>
      <c r="AG71" s="485"/>
      <c r="AH71" s="68" t="s">
        <v>12</v>
      </c>
      <c r="AI71" s="68" t="s">
        <v>40</v>
      </c>
    </row>
    <row r="72" spans="1:35" s="65" customFormat="1" ht="18" customHeight="1">
      <c r="A72" s="69"/>
      <c r="B72" s="70"/>
      <c r="C72" s="71">
        <v>1</v>
      </c>
      <c r="D72" s="71">
        <v>2</v>
      </c>
      <c r="E72" s="71">
        <v>3</v>
      </c>
      <c r="F72" s="71">
        <v>4</v>
      </c>
      <c r="G72" s="71">
        <v>5</v>
      </c>
      <c r="H72" s="71">
        <v>6</v>
      </c>
      <c r="I72" s="71">
        <v>7</v>
      </c>
      <c r="J72" s="71">
        <v>8</v>
      </c>
      <c r="K72" s="71">
        <v>9</v>
      </c>
      <c r="L72" s="71">
        <v>10</v>
      </c>
      <c r="M72" s="71">
        <v>11</v>
      </c>
      <c r="N72" s="71">
        <v>12</v>
      </c>
      <c r="O72" s="71">
        <v>13</v>
      </c>
      <c r="P72" s="71">
        <v>14</v>
      </c>
      <c r="Q72" s="71">
        <v>15</v>
      </c>
      <c r="R72" s="71">
        <v>16</v>
      </c>
      <c r="S72" s="71">
        <v>17</v>
      </c>
      <c r="T72" s="71">
        <v>18</v>
      </c>
      <c r="U72" s="71">
        <v>19</v>
      </c>
      <c r="V72" s="71">
        <v>20</v>
      </c>
      <c r="W72" s="71">
        <v>21</v>
      </c>
      <c r="X72" s="71">
        <v>22</v>
      </c>
      <c r="Y72" s="71">
        <v>23</v>
      </c>
      <c r="Z72" s="71">
        <v>24</v>
      </c>
      <c r="AA72" s="71">
        <v>25</v>
      </c>
      <c r="AB72" s="71">
        <v>26</v>
      </c>
      <c r="AC72" s="71">
        <v>27</v>
      </c>
      <c r="AD72" s="71">
        <v>28</v>
      </c>
      <c r="AE72" s="71">
        <v>29</v>
      </c>
      <c r="AF72" s="71">
        <v>30</v>
      </c>
      <c r="AG72" s="71"/>
      <c r="AH72" s="72"/>
      <c r="AI72" s="73"/>
    </row>
    <row r="73" spans="1:35" s="65" customFormat="1" ht="18" customHeight="1">
      <c r="A73" s="74"/>
      <c r="B73" s="75"/>
      <c r="C73" s="71" t="s">
        <v>13</v>
      </c>
      <c r="D73" s="78" t="s">
        <v>109</v>
      </c>
      <c r="E73" s="71" t="s">
        <v>104</v>
      </c>
      <c r="F73" s="79" t="s">
        <v>105</v>
      </c>
      <c r="G73" s="71" t="s">
        <v>106</v>
      </c>
      <c r="H73" s="76" t="s">
        <v>107</v>
      </c>
      <c r="I73" s="77" t="s">
        <v>108</v>
      </c>
      <c r="J73" s="71" t="s">
        <v>13</v>
      </c>
      <c r="K73" s="78" t="s">
        <v>109</v>
      </c>
      <c r="L73" s="71" t="s">
        <v>104</v>
      </c>
      <c r="M73" s="71" t="s">
        <v>105</v>
      </c>
      <c r="N73" s="71" t="s">
        <v>106</v>
      </c>
      <c r="O73" s="76" t="s">
        <v>107</v>
      </c>
      <c r="P73" s="77" t="s">
        <v>108</v>
      </c>
      <c r="Q73" s="71" t="s">
        <v>13</v>
      </c>
      <c r="R73" s="78" t="s">
        <v>109</v>
      </c>
      <c r="S73" s="71" t="s">
        <v>104</v>
      </c>
      <c r="T73" s="71" t="s">
        <v>105</v>
      </c>
      <c r="U73" s="71" t="s">
        <v>106</v>
      </c>
      <c r="V73" s="76" t="s">
        <v>107</v>
      </c>
      <c r="W73" s="77" t="s">
        <v>108</v>
      </c>
      <c r="X73" s="79" t="s">
        <v>13</v>
      </c>
      <c r="Y73" s="78" t="s">
        <v>109</v>
      </c>
      <c r="Z73" s="79" t="s">
        <v>104</v>
      </c>
      <c r="AA73" s="71" t="s">
        <v>105</v>
      </c>
      <c r="AB73" s="71" t="s">
        <v>106</v>
      </c>
      <c r="AC73" s="76" t="s">
        <v>107</v>
      </c>
      <c r="AD73" s="77" t="s">
        <v>108</v>
      </c>
      <c r="AE73" s="79" t="s">
        <v>13</v>
      </c>
      <c r="AF73" s="78" t="s">
        <v>109</v>
      </c>
      <c r="AG73" s="79"/>
      <c r="AH73" s="80"/>
      <c r="AI73" s="81"/>
    </row>
    <row r="74" spans="1:35" s="65" customFormat="1" ht="18" customHeight="1">
      <c r="A74" s="68" t="s">
        <v>110</v>
      </c>
      <c r="B74" s="82" t="s">
        <v>111</v>
      </c>
      <c r="C74" s="82"/>
      <c r="D74" s="86"/>
      <c r="E74" s="82"/>
      <c r="F74" s="89"/>
      <c r="G74" s="82"/>
      <c r="H74" s="87"/>
      <c r="I74" s="88"/>
      <c r="J74" s="82"/>
      <c r="K74" s="86"/>
      <c r="L74" s="82"/>
      <c r="M74" s="82"/>
      <c r="N74" s="82"/>
      <c r="O74" s="87"/>
      <c r="P74" s="88"/>
      <c r="Q74" s="82"/>
      <c r="R74" s="86"/>
      <c r="S74" s="82"/>
      <c r="T74" s="82"/>
      <c r="U74" s="82"/>
      <c r="V74" s="87"/>
      <c r="W74" s="88"/>
      <c r="X74" s="89"/>
      <c r="Y74" s="86"/>
      <c r="Z74" s="89"/>
      <c r="AA74" s="82"/>
      <c r="AB74" s="82"/>
      <c r="AC74" s="87"/>
      <c r="AD74" s="88"/>
      <c r="AE74" s="89"/>
      <c r="AF74" s="86"/>
      <c r="AG74" s="89"/>
      <c r="AH74" s="82">
        <f>SUM(C74:AG74)</f>
        <v>0</v>
      </c>
      <c r="AI74" s="82">
        <f>COUNTA(C74:AG74)</f>
        <v>0</v>
      </c>
    </row>
    <row r="75" spans="1:35" s="65" customFormat="1" ht="18" customHeight="1">
      <c r="A75" s="81"/>
      <c r="B75" s="90" t="s">
        <v>112</v>
      </c>
      <c r="C75" s="90"/>
      <c r="D75" s="94"/>
      <c r="E75" s="90"/>
      <c r="F75" s="97"/>
      <c r="G75" s="90"/>
      <c r="H75" s="95"/>
      <c r="I75" s="96"/>
      <c r="J75" s="90"/>
      <c r="K75" s="94"/>
      <c r="L75" s="90"/>
      <c r="M75" s="90"/>
      <c r="N75" s="90"/>
      <c r="O75" s="95"/>
      <c r="P75" s="96"/>
      <c r="Q75" s="90"/>
      <c r="R75" s="94"/>
      <c r="S75" s="90"/>
      <c r="T75" s="90"/>
      <c r="U75" s="90"/>
      <c r="V75" s="95"/>
      <c r="W75" s="96"/>
      <c r="X75" s="97"/>
      <c r="Y75" s="94"/>
      <c r="Z75" s="97"/>
      <c r="AA75" s="90"/>
      <c r="AB75" s="90"/>
      <c r="AC75" s="95"/>
      <c r="AD75" s="96"/>
      <c r="AE75" s="97"/>
      <c r="AF75" s="94"/>
      <c r="AG75" s="97"/>
      <c r="AH75" s="90">
        <f t="shared" ref="AH75:AH80" si="12">SUM(C75:AG75)</f>
        <v>0</v>
      </c>
      <c r="AI75" s="90">
        <f t="shared" ref="AI75:AI80" si="13">COUNTA(C75:AG75)</f>
        <v>0</v>
      </c>
    </row>
    <row r="76" spans="1:35" s="65" customFormat="1" ht="18" customHeight="1">
      <c r="A76" s="68" t="s">
        <v>113</v>
      </c>
      <c r="B76" s="82" t="s">
        <v>114</v>
      </c>
      <c r="C76" s="82"/>
      <c r="D76" s="86"/>
      <c r="E76" s="82"/>
      <c r="F76" s="89"/>
      <c r="G76" s="82"/>
      <c r="H76" s="87"/>
      <c r="I76" s="88"/>
      <c r="J76" s="82"/>
      <c r="K76" s="86"/>
      <c r="L76" s="82"/>
      <c r="M76" s="82"/>
      <c r="N76" s="82"/>
      <c r="O76" s="87"/>
      <c r="P76" s="88"/>
      <c r="Q76" s="82"/>
      <c r="R76" s="86"/>
      <c r="S76" s="82"/>
      <c r="T76" s="82"/>
      <c r="U76" s="82"/>
      <c r="V76" s="87"/>
      <c r="W76" s="88"/>
      <c r="X76" s="89"/>
      <c r="Y76" s="86"/>
      <c r="Z76" s="89"/>
      <c r="AA76" s="82"/>
      <c r="AB76" s="82"/>
      <c r="AC76" s="87"/>
      <c r="AD76" s="88"/>
      <c r="AE76" s="89"/>
      <c r="AF76" s="86"/>
      <c r="AG76" s="89"/>
      <c r="AH76" s="82">
        <f t="shared" si="12"/>
        <v>0</v>
      </c>
      <c r="AI76" s="82">
        <f t="shared" si="13"/>
        <v>0</v>
      </c>
    </row>
    <row r="77" spans="1:35" s="65" customFormat="1" ht="18" customHeight="1">
      <c r="A77" s="73"/>
      <c r="B77" s="98" t="s">
        <v>115</v>
      </c>
      <c r="C77" s="98"/>
      <c r="D77" s="102"/>
      <c r="E77" s="98"/>
      <c r="F77" s="105"/>
      <c r="G77" s="98"/>
      <c r="H77" s="103"/>
      <c r="I77" s="104"/>
      <c r="J77" s="98"/>
      <c r="K77" s="102"/>
      <c r="L77" s="98"/>
      <c r="M77" s="98"/>
      <c r="N77" s="98"/>
      <c r="O77" s="103"/>
      <c r="P77" s="104"/>
      <c r="Q77" s="98"/>
      <c r="R77" s="102"/>
      <c r="S77" s="98"/>
      <c r="T77" s="98"/>
      <c r="U77" s="98"/>
      <c r="V77" s="103"/>
      <c r="W77" s="104"/>
      <c r="X77" s="105"/>
      <c r="Y77" s="102"/>
      <c r="Z77" s="105"/>
      <c r="AA77" s="98"/>
      <c r="AB77" s="98"/>
      <c r="AC77" s="103"/>
      <c r="AD77" s="104"/>
      <c r="AE77" s="105"/>
      <c r="AF77" s="102"/>
      <c r="AG77" s="105"/>
      <c r="AH77" s="98">
        <f t="shared" si="12"/>
        <v>0</v>
      </c>
      <c r="AI77" s="98">
        <f t="shared" si="13"/>
        <v>0</v>
      </c>
    </row>
    <row r="78" spans="1:35" s="65" customFormat="1" ht="18" customHeight="1">
      <c r="A78" s="73"/>
      <c r="B78" s="98" t="s">
        <v>116</v>
      </c>
      <c r="C78" s="98"/>
      <c r="D78" s="102"/>
      <c r="E78" s="98"/>
      <c r="F78" s="105"/>
      <c r="G78" s="98"/>
      <c r="H78" s="103"/>
      <c r="I78" s="104"/>
      <c r="J78" s="98"/>
      <c r="K78" s="102"/>
      <c r="L78" s="98"/>
      <c r="M78" s="98"/>
      <c r="N78" s="98"/>
      <c r="O78" s="103"/>
      <c r="P78" s="104"/>
      <c r="Q78" s="98"/>
      <c r="R78" s="102"/>
      <c r="S78" s="98"/>
      <c r="T78" s="98"/>
      <c r="U78" s="98"/>
      <c r="V78" s="103"/>
      <c r="W78" s="104"/>
      <c r="X78" s="105"/>
      <c r="Y78" s="102"/>
      <c r="Z78" s="105"/>
      <c r="AA78" s="98"/>
      <c r="AB78" s="98"/>
      <c r="AC78" s="103"/>
      <c r="AD78" s="104"/>
      <c r="AE78" s="105"/>
      <c r="AF78" s="102"/>
      <c r="AG78" s="105"/>
      <c r="AH78" s="98">
        <f t="shared" si="12"/>
        <v>0</v>
      </c>
      <c r="AI78" s="98">
        <f t="shared" si="13"/>
        <v>0</v>
      </c>
    </row>
    <row r="79" spans="1:35" s="65" customFormat="1" ht="18" customHeight="1">
      <c r="A79" s="73"/>
      <c r="B79" s="98" t="s">
        <v>117</v>
      </c>
      <c r="C79" s="98"/>
      <c r="D79" s="102"/>
      <c r="E79" s="98"/>
      <c r="F79" s="105"/>
      <c r="G79" s="98"/>
      <c r="H79" s="103"/>
      <c r="I79" s="104"/>
      <c r="J79" s="98"/>
      <c r="K79" s="102"/>
      <c r="L79" s="98"/>
      <c r="M79" s="98"/>
      <c r="N79" s="98"/>
      <c r="O79" s="103"/>
      <c r="P79" s="104"/>
      <c r="Q79" s="98"/>
      <c r="R79" s="102"/>
      <c r="S79" s="98"/>
      <c r="T79" s="98"/>
      <c r="U79" s="98"/>
      <c r="V79" s="103"/>
      <c r="W79" s="104"/>
      <c r="X79" s="105"/>
      <c r="Y79" s="102"/>
      <c r="Z79" s="105"/>
      <c r="AA79" s="98"/>
      <c r="AB79" s="98"/>
      <c r="AC79" s="103"/>
      <c r="AD79" s="104"/>
      <c r="AE79" s="105"/>
      <c r="AF79" s="102"/>
      <c r="AG79" s="105"/>
      <c r="AH79" s="98">
        <f t="shared" si="12"/>
        <v>0</v>
      </c>
      <c r="AI79" s="98">
        <f t="shared" si="13"/>
        <v>0</v>
      </c>
    </row>
    <row r="80" spans="1:35" s="65" customFormat="1" ht="18" customHeight="1">
      <c r="A80" s="81"/>
      <c r="B80" s="90" t="s">
        <v>118</v>
      </c>
      <c r="C80" s="90"/>
      <c r="D80" s="94"/>
      <c r="E80" s="90"/>
      <c r="F80" s="97"/>
      <c r="G80" s="90"/>
      <c r="H80" s="95"/>
      <c r="I80" s="96"/>
      <c r="J80" s="90"/>
      <c r="K80" s="126"/>
      <c r="L80" s="90"/>
      <c r="M80" s="90"/>
      <c r="N80" s="90"/>
      <c r="O80" s="95"/>
      <c r="P80" s="96"/>
      <c r="Q80" s="90"/>
      <c r="R80" s="126"/>
      <c r="S80" s="90"/>
      <c r="T80" s="90"/>
      <c r="U80" s="90"/>
      <c r="V80" s="95"/>
      <c r="W80" s="96"/>
      <c r="X80" s="97"/>
      <c r="Y80" s="94"/>
      <c r="Z80" s="97"/>
      <c r="AA80" s="90"/>
      <c r="AB80" s="90"/>
      <c r="AC80" s="95"/>
      <c r="AD80" s="96"/>
      <c r="AE80" s="97"/>
      <c r="AF80" s="94"/>
      <c r="AG80" s="97"/>
      <c r="AH80" s="90">
        <f t="shared" si="12"/>
        <v>0</v>
      </c>
      <c r="AI80" s="90">
        <f t="shared" si="13"/>
        <v>0</v>
      </c>
    </row>
    <row r="81" spans="1:35" s="65" customFormat="1" ht="18" customHeight="1">
      <c r="A81" s="71" t="s">
        <v>119</v>
      </c>
      <c r="B81" s="71" t="s">
        <v>120</v>
      </c>
      <c r="C81" s="71">
        <f t="shared" ref="C81:AG81" si="14">SUM(C74:C80)</f>
        <v>0</v>
      </c>
      <c r="D81" s="78">
        <f t="shared" si="14"/>
        <v>0</v>
      </c>
      <c r="E81" s="71">
        <f t="shared" si="14"/>
        <v>0</v>
      </c>
      <c r="F81" s="79">
        <f t="shared" si="14"/>
        <v>0</v>
      </c>
      <c r="G81" s="71">
        <f t="shared" si="14"/>
        <v>0</v>
      </c>
      <c r="H81" s="76">
        <f t="shared" si="14"/>
        <v>0</v>
      </c>
      <c r="I81" s="77">
        <f t="shared" si="14"/>
        <v>0</v>
      </c>
      <c r="J81" s="71">
        <f t="shared" si="14"/>
        <v>0</v>
      </c>
      <c r="K81" s="78">
        <f t="shared" si="14"/>
        <v>0</v>
      </c>
      <c r="L81" s="71">
        <f t="shared" si="14"/>
        <v>0</v>
      </c>
      <c r="M81" s="71">
        <f t="shared" si="14"/>
        <v>0</v>
      </c>
      <c r="N81" s="71">
        <f t="shared" si="14"/>
        <v>0</v>
      </c>
      <c r="O81" s="76">
        <f t="shared" si="14"/>
        <v>0</v>
      </c>
      <c r="P81" s="77">
        <f t="shared" si="14"/>
        <v>0</v>
      </c>
      <c r="Q81" s="71">
        <f t="shared" si="14"/>
        <v>0</v>
      </c>
      <c r="R81" s="78">
        <f t="shared" si="14"/>
        <v>0</v>
      </c>
      <c r="S81" s="71">
        <f t="shared" si="14"/>
        <v>0</v>
      </c>
      <c r="T81" s="71">
        <f t="shared" si="14"/>
        <v>0</v>
      </c>
      <c r="U81" s="71">
        <f t="shared" si="14"/>
        <v>0</v>
      </c>
      <c r="V81" s="76">
        <f t="shared" si="14"/>
        <v>0</v>
      </c>
      <c r="W81" s="77">
        <f t="shared" si="14"/>
        <v>0</v>
      </c>
      <c r="X81" s="79">
        <f t="shared" si="14"/>
        <v>0</v>
      </c>
      <c r="Y81" s="78">
        <f t="shared" si="14"/>
        <v>0</v>
      </c>
      <c r="Z81" s="79">
        <f t="shared" si="14"/>
        <v>0</v>
      </c>
      <c r="AA81" s="71">
        <f t="shared" si="14"/>
        <v>0</v>
      </c>
      <c r="AB81" s="71">
        <f t="shared" si="14"/>
        <v>0</v>
      </c>
      <c r="AC81" s="76">
        <f t="shared" si="14"/>
        <v>0</v>
      </c>
      <c r="AD81" s="77">
        <f t="shared" si="14"/>
        <v>0</v>
      </c>
      <c r="AE81" s="79">
        <f t="shared" si="14"/>
        <v>0</v>
      </c>
      <c r="AF81" s="78">
        <f t="shared" si="14"/>
        <v>0</v>
      </c>
      <c r="AG81" s="79">
        <f t="shared" si="14"/>
        <v>0</v>
      </c>
      <c r="AH81" s="106">
        <f>SUM(AH74:AH80)</f>
        <v>0</v>
      </c>
      <c r="AI81" s="106">
        <f>SUM(AI74:AI80)</f>
        <v>0</v>
      </c>
    </row>
    <row r="82" spans="1:35" s="65" customFormat="1" ht="8.25"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row>
    <row r="83" spans="1:35" s="65" customFormat="1" ht="18" customHeight="1">
      <c r="A83" s="66" t="s">
        <v>102</v>
      </c>
      <c r="B83" s="67"/>
      <c r="C83" s="485" t="s">
        <v>137</v>
      </c>
      <c r="D83" s="485"/>
      <c r="E83" s="485"/>
      <c r="F83" s="485"/>
      <c r="G83" s="485"/>
      <c r="H83" s="485"/>
      <c r="I83" s="485"/>
      <c r="J83" s="485"/>
      <c r="K83" s="485"/>
      <c r="L83" s="485"/>
      <c r="M83" s="485"/>
      <c r="N83" s="485"/>
      <c r="O83" s="485"/>
      <c r="P83" s="485"/>
      <c r="Q83" s="485"/>
      <c r="R83" s="485"/>
      <c r="S83" s="485"/>
      <c r="T83" s="485"/>
      <c r="U83" s="485"/>
      <c r="V83" s="485"/>
      <c r="W83" s="485"/>
      <c r="X83" s="485"/>
      <c r="Y83" s="485"/>
      <c r="Z83" s="485"/>
      <c r="AA83" s="485"/>
      <c r="AB83" s="485"/>
      <c r="AC83" s="485"/>
      <c r="AD83" s="485"/>
      <c r="AE83" s="485"/>
      <c r="AF83" s="485"/>
      <c r="AG83" s="485"/>
      <c r="AH83" s="108" t="s">
        <v>121</v>
      </c>
      <c r="AI83" s="68" t="s">
        <v>122</v>
      </c>
    </row>
    <row r="84" spans="1:35" s="65" customFormat="1" ht="18" customHeight="1">
      <c r="A84" s="69"/>
      <c r="B84" s="70"/>
      <c r="C84" s="71">
        <v>1</v>
      </c>
      <c r="D84" s="71">
        <v>2</v>
      </c>
      <c r="E84" s="71">
        <v>3</v>
      </c>
      <c r="F84" s="71">
        <v>4</v>
      </c>
      <c r="G84" s="71">
        <v>5</v>
      </c>
      <c r="H84" s="71">
        <v>6</v>
      </c>
      <c r="I84" s="71">
        <v>7</v>
      </c>
      <c r="J84" s="71">
        <v>8</v>
      </c>
      <c r="K84" s="71">
        <v>9</v>
      </c>
      <c r="L84" s="71">
        <v>10</v>
      </c>
      <c r="M84" s="71">
        <v>11</v>
      </c>
      <c r="N84" s="71">
        <v>12</v>
      </c>
      <c r="O84" s="71">
        <v>13</v>
      </c>
      <c r="P84" s="71">
        <v>14</v>
      </c>
      <c r="Q84" s="71">
        <v>15</v>
      </c>
      <c r="R84" s="71">
        <v>16</v>
      </c>
      <c r="S84" s="71">
        <v>17</v>
      </c>
      <c r="T84" s="71">
        <v>18</v>
      </c>
      <c r="U84" s="71">
        <v>19</v>
      </c>
      <c r="V84" s="71">
        <v>20</v>
      </c>
      <c r="W84" s="71">
        <v>21</v>
      </c>
      <c r="X84" s="71">
        <v>22</v>
      </c>
      <c r="Y84" s="71">
        <v>23</v>
      </c>
      <c r="Z84" s="71">
        <v>24</v>
      </c>
      <c r="AA84" s="71">
        <v>25</v>
      </c>
      <c r="AB84" s="71">
        <v>26</v>
      </c>
      <c r="AC84" s="71">
        <v>27</v>
      </c>
      <c r="AD84" s="71">
        <v>28</v>
      </c>
      <c r="AE84" s="71">
        <v>29</v>
      </c>
      <c r="AF84" s="71">
        <v>30</v>
      </c>
      <c r="AG84" s="71"/>
      <c r="AH84" s="72"/>
      <c r="AI84" s="73"/>
    </row>
    <row r="85" spans="1:35" s="65" customFormat="1" ht="18" customHeight="1">
      <c r="A85" s="74"/>
      <c r="B85" s="75"/>
      <c r="C85" s="71" t="s">
        <v>13</v>
      </c>
      <c r="D85" s="78" t="s">
        <v>109</v>
      </c>
      <c r="E85" s="71" t="s">
        <v>104</v>
      </c>
      <c r="F85" s="79" t="s">
        <v>105</v>
      </c>
      <c r="G85" s="71" t="s">
        <v>106</v>
      </c>
      <c r="H85" s="76" t="s">
        <v>107</v>
      </c>
      <c r="I85" s="77" t="s">
        <v>108</v>
      </c>
      <c r="J85" s="71" t="s">
        <v>13</v>
      </c>
      <c r="K85" s="78" t="s">
        <v>109</v>
      </c>
      <c r="L85" s="71" t="s">
        <v>104</v>
      </c>
      <c r="M85" s="71" t="s">
        <v>105</v>
      </c>
      <c r="N85" s="71" t="s">
        <v>106</v>
      </c>
      <c r="O85" s="76" t="s">
        <v>107</v>
      </c>
      <c r="P85" s="77" t="s">
        <v>108</v>
      </c>
      <c r="Q85" s="71" t="s">
        <v>13</v>
      </c>
      <c r="R85" s="78" t="s">
        <v>109</v>
      </c>
      <c r="S85" s="71" t="s">
        <v>104</v>
      </c>
      <c r="T85" s="71" t="s">
        <v>105</v>
      </c>
      <c r="U85" s="71" t="s">
        <v>106</v>
      </c>
      <c r="V85" s="76" t="s">
        <v>107</v>
      </c>
      <c r="W85" s="77" t="s">
        <v>108</v>
      </c>
      <c r="X85" s="79" t="s">
        <v>13</v>
      </c>
      <c r="Y85" s="78" t="s">
        <v>109</v>
      </c>
      <c r="Z85" s="79" t="s">
        <v>104</v>
      </c>
      <c r="AA85" s="71" t="s">
        <v>105</v>
      </c>
      <c r="AB85" s="71" t="s">
        <v>106</v>
      </c>
      <c r="AC85" s="76" t="s">
        <v>107</v>
      </c>
      <c r="AD85" s="77" t="s">
        <v>108</v>
      </c>
      <c r="AE85" s="79" t="s">
        <v>13</v>
      </c>
      <c r="AF85" s="78" t="s">
        <v>109</v>
      </c>
      <c r="AG85" s="79"/>
      <c r="AH85" s="80"/>
      <c r="AI85" s="81"/>
    </row>
    <row r="86" spans="1:35" s="65" customFormat="1" ht="18" customHeight="1">
      <c r="A86" s="109" t="s">
        <v>123</v>
      </c>
      <c r="B86" s="109" t="s">
        <v>124</v>
      </c>
      <c r="C86" s="110"/>
      <c r="D86" s="113"/>
      <c r="E86" s="71"/>
      <c r="F86" s="79"/>
      <c r="G86" s="71"/>
      <c r="H86" s="76"/>
      <c r="I86" s="77"/>
      <c r="J86" s="71"/>
      <c r="K86" s="113"/>
      <c r="L86" s="71"/>
      <c r="M86" s="71"/>
      <c r="N86" s="71"/>
      <c r="O86" s="76"/>
      <c r="P86" s="77"/>
      <c r="Q86" s="71"/>
      <c r="R86" s="113"/>
      <c r="S86" s="71"/>
      <c r="T86" s="71"/>
      <c r="U86" s="71"/>
      <c r="V86" s="76"/>
      <c r="W86" s="77"/>
      <c r="X86" s="79"/>
      <c r="Y86" s="113"/>
      <c r="Z86" s="79"/>
      <c r="AA86" s="71"/>
      <c r="AB86" s="71"/>
      <c r="AC86" s="76"/>
      <c r="AD86" s="77"/>
      <c r="AE86" s="79"/>
      <c r="AF86" s="113"/>
      <c r="AG86" s="79"/>
      <c r="AH86" s="71">
        <f>SUM(C86:AG86)</f>
        <v>0</v>
      </c>
      <c r="AI86" s="71">
        <f>COUNTA(C86:AG86)</f>
        <v>0</v>
      </c>
    </row>
    <row r="87" spans="1:35" s="65" customFormat="1" ht="18" customHeight="1">
      <c r="A87" s="114" t="s">
        <v>125</v>
      </c>
      <c r="B87" s="115" t="s">
        <v>126</v>
      </c>
      <c r="C87" s="83"/>
      <c r="D87" s="86"/>
      <c r="E87" s="82"/>
      <c r="F87" s="89"/>
      <c r="G87" s="82"/>
      <c r="H87" s="87"/>
      <c r="I87" s="88"/>
      <c r="J87" s="82"/>
      <c r="K87" s="86"/>
      <c r="L87" s="82"/>
      <c r="M87" s="82"/>
      <c r="N87" s="82"/>
      <c r="O87" s="87"/>
      <c r="P87" s="88"/>
      <c r="Q87" s="82"/>
      <c r="R87" s="86"/>
      <c r="S87" s="82"/>
      <c r="T87" s="82"/>
      <c r="U87" s="82"/>
      <c r="V87" s="87"/>
      <c r="W87" s="88"/>
      <c r="X87" s="89"/>
      <c r="Y87" s="86"/>
      <c r="Z87" s="89"/>
      <c r="AA87" s="82"/>
      <c r="AB87" s="82"/>
      <c r="AC87" s="87"/>
      <c r="AD87" s="88"/>
      <c r="AE87" s="89"/>
      <c r="AF87" s="86"/>
      <c r="AG87" s="89"/>
      <c r="AH87" s="82">
        <f t="shared" ref="AH87:AH101" si="15">SUM(C87:AG87)</f>
        <v>0</v>
      </c>
      <c r="AI87" s="82">
        <f t="shared" ref="AI87:AI101" si="16">COUNTA(C87:AG87)</f>
        <v>0</v>
      </c>
    </row>
    <row r="88" spans="1:35" s="65" customFormat="1" ht="18" customHeight="1">
      <c r="A88" s="116"/>
      <c r="B88" s="117" t="s">
        <v>127</v>
      </c>
      <c r="C88" s="99"/>
      <c r="D88" s="102"/>
      <c r="E88" s="98"/>
      <c r="F88" s="105"/>
      <c r="G88" s="98"/>
      <c r="H88" s="103"/>
      <c r="I88" s="104"/>
      <c r="J88" s="98"/>
      <c r="K88" s="102"/>
      <c r="L88" s="98"/>
      <c r="M88" s="98"/>
      <c r="N88" s="98"/>
      <c r="O88" s="103"/>
      <c r="P88" s="104"/>
      <c r="Q88" s="98"/>
      <c r="R88" s="102"/>
      <c r="S88" s="98"/>
      <c r="T88" s="98"/>
      <c r="U88" s="98"/>
      <c r="V88" s="103"/>
      <c r="W88" s="104"/>
      <c r="X88" s="105"/>
      <c r="Y88" s="102"/>
      <c r="Z88" s="105"/>
      <c r="AA88" s="98"/>
      <c r="AB88" s="98"/>
      <c r="AC88" s="103"/>
      <c r="AD88" s="104"/>
      <c r="AE88" s="105"/>
      <c r="AF88" s="102"/>
      <c r="AG88" s="105"/>
      <c r="AH88" s="98">
        <f t="shared" si="15"/>
        <v>0</v>
      </c>
      <c r="AI88" s="98">
        <f t="shared" si="16"/>
        <v>0</v>
      </c>
    </row>
    <row r="89" spans="1:35" s="65" customFormat="1" ht="18" customHeight="1">
      <c r="A89" s="116"/>
      <c r="B89" s="117" t="s">
        <v>128</v>
      </c>
      <c r="C89" s="99"/>
      <c r="D89" s="102"/>
      <c r="E89" s="98"/>
      <c r="F89" s="105"/>
      <c r="G89" s="98"/>
      <c r="H89" s="103"/>
      <c r="I89" s="104"/>
      <c r="J89" s="98"/>
      <c r="K89" s="102"/>
      <c r="L89" s="98"/>
      <c r="M89" s="98"/>
      <c r="N89" s="98"/>
      <c r="O89" s="103"/>
      <c r="P89" s="104"/>
      <c r="Q89" s="98"/>
      <c r="R89" s="102"/>
      <c r="S89" s="98"/>
      <c r="T89" s="98"/>
      <c r="U89" s="98"/>
      <c r="V89" s="103"/>
      <c r="W89" s="104"/>
      <c r="X89" s="105"/>
      <c r="Y89" s="102"/>
      <c r="Z89" s="105"/>
      <c r="AA89" s="98"/>
      <c r="AB89" s="98"/>
      <c r="AC89" s="103"/>
      <c r="AD89" s="104"/>
      <c r="AE89" s="105"/>
      <c r="AF89" s="102"/>
      <c r="AG89" s="105"/>
      <c r="AH89" s="98">
        <f t="shared" si="15"/>
        <v>0</v>
      </c>
      <c r="AI89" s="98">
        <f t="shared" si="16"/>
        <v>0</v>
      </c>
    </row>
    <row r="90" spans="1:35" s="65" customFormat="1" ht="18" customHeight="1">
      <c r="A90" s="116"/>
      <c r="B90" s="117" t="s">
        <v>129</v>
      </c>
      <c r="C90" s="99"/>
      <c r="D90" s="102"/>
      <c r="E90" s="98"/>
      <c r="F90" s="105"/>
      <c r="G90" s="98"/>
      <c r="H90" s="103"/>
      <c r="I90" s="104"/>
      <c r="J90" s="98"/>
      <c r="K90" s="102"/>
      <c r="L90" s="98"/>
      <c r="M90" s="98"/>
      <c r="N90" s="98"/>
      <c r="O90" s="103"/>
      <c r="P90" s="104"/>
      <c r="Q90" s="98"/>
      <c r="R90" s="102"/>
      <c r="S90" s="98"/>
      <c r="T90" s="98"/>
      <c r="U90" s="98"/>
      <c r="V90" s="103"/>
      <c r="W90" s="104"/>
      <c r="X90" s="105"/>
      <c r="Y90" s="102"/>
      <c r="Z90" s="105"/>
      <c r="AA90" s="98"/>
      <c r="AB90" s="98"/>
      <c r="AC90" s="103"/>
      <c r="AD90" s="104"/>
      <c r="AE90" s="105"/>
      <c r="AF90" s="102"/>
      <c r="AG90" s="105"/>
      <c r="AH90" s="98">
        <f t="shared" si="15"/>
        <v>0</v>
      </c>
      <c r="AI90" s="98">
        <f t="shared" si="16"/>
        <v>0</v>
      </c>
    </row>
    <row r="91" spans="1:35" s="65" customFormat="1" ht="18" customHeight="1">
      <c r="A91" s="116"/>
      <c r="B91" s="117" t="s">
        <v>130</v>
      </c>
      <c r="C91" s="99"/>
      <c r="D91" s="102"/>
      <c r="E91" s="98"/>
      <c r="F91" s="105"/>
      <c r="G91" s="98"/>
      <c r="H91" s="103"/>
      <c r="I91" s="104"/>
      <c r="J91" s="98"/>
      <c r="K91" s="102"/>
      <c r="L91" s="98"/>
      <c r="M91" s="98"/>
      <c r="N91" s="98"/>
      <c r="O91" s="103"/>
      <c r="P91" s="104"/>
      <c r="Q91" s="98"/>
      <c r="R91" s="102"/>
      <c r="S91" s="98"/>
      <c r="T91" s="98"/>
      <c r="U91" s="98"/>
      <c r="V91" s="103"/>
      <c r="W91" s="104"/>
      <c r="X91" s="105"/>
      <c r="Y91" s="102"/>
      <c r="Z91" s="105"/>
      <c r="AA91" s="98"/>
      <c r="AB91" s="98"/>
      <c r="AC91" s="103"/>
      <c r="AD91" s="104"/>
      <c r="AE91" s="105"/>
      <c r="AF91" s="102"/>
      <c r="AG91" s="105"/>
      <c r="AH91" s="98">
        <f t="shared" si="15"/>
        <v>0</v>
      </c>
      <c r="AI91" s="98">
        <f t="shared" si="16"/>
        <v>0</v>
      </c>
    </row>
    <row r="92" spans="1:35" s="65" customFormat="1" ht="18" customHeight="1">
      <c r="A92" s="116"/>
      <c r="B92" s="117" t="s">
        <v>131</v>
      </c>
      <c r="C92" s="99"/>
      <c r="D92" s="102"/>
      <c r="E92" s="98"/>
      <c r="F92" s="105"/>
      <c r="G92" s="98"/>
      <c r="H92" s="103"/>
      <c r="I92" s="104"/>
      <c r="J92" s="98"/>
      <c r="K92" s="102"/>
      <c r="L92" s="98"/>
      <c r="M92" s="98"/>
      <c r="N92" s="98"/>
      <c r="O92" s="103"/>
      <c r="P92" s="104"/>
      <c r="Q92" s="98"/>
      <c r="R92" s="102"/>
      <c r="S92" s="98"/>
      <c r="T92" s="98"/>
      <c r="U92" s="98"/>
      <c r="V92" s="103"/>
      <c r="W92" s="104"/>
      <c r="X92" s="105"/>
      <c r="Y92" s="102"/>
      <c r="Z92" s="105"/>
      <c r="AA92" s="98"/>
      <c r="AB92" s="98"/>
      <c r="AC92" s="103"/>
      <c r="AD92" s="104"/>
      <c r="AE92" s="105"/>
      <c r="AF92" s="102"/>
      <c r="AG92" s="105"/>
      <c r="AH92" s="98">
        <f t="shared" si="15"/>
        <v>0</v>
      </c>
      <c r="AI92" s="98">
        <f t="shared" si="16"/>
        <v>0</v>
      </c>
    </row>
    <row r="93" spans="1:35" s="65" customFormat="1" ht="18" customHeight="1">
      <c r="A93" s="118"/>
      <c r="B93" s="119" t="s">
        <v>132</v>
      </c>
      <c r="C93" s="91"/>
      <c r="D93" s="94"/>
      <c r="E93" s="90"/>
      <c r="F93" s="97"/>
      <c r="G93" s="90"/>
      <c r="H93" s="95"/>
      <c r="I93" s="96"/>
      <c r="J93" s="90"/>
      <c r="K93" s="94"/>
      <c r="L93" s="90"/>
      <c r="M93" s="90"/>
      <c r="N93" s="90"/>
      <c r="O93" s="95"/>
      <c r="P93" s="96"/>
      <c r="Q93" s="90"/>
      <c r="R93" s="94"/>
      <c r="S93" s="90"/>
      <c r="T93" s="90"/>
      <c r="U93" s="90"/>
      <c r="V93" s="95"/>
      <c r="W93" s="96"/>
      <c r="X93" s="97"/>
      <c r="Y93" s="94"/>
      <c r="Z93" s="97"/>
      <c r="AA93" s="90"/>
      <c r="AB93" s="90"/>
      <c r="AC93" s="95"/>
      <c r="AD93" s="96"/>
      <c r="AE93" s="97"/>
      <c r="AF93" s="94"/>
      <c r="AG93" s="97"/>
      <c r="AH93" s="90">
        <f t="shared" si="15"/>
        <v>0</v>
      </c>
      <c r="AI93" s="90">
        <f t="shared" si="16"/>
        <v>0</v>
      </c>
    </row>
    <row r="94" spans="1:35" s="65" customFormat="1" ht="18" customHeight="1">
      <c r="A94" s="114" t="s">
        <v>133</v>
      </c>
      <c r="B94" s="115" t="s">
        <v>126</v>
      </c>
      <c r="C94" s="83"/>
      <c r="D94" s="86"/>
      <c r="E94" s="82"/>
      <c r="F94" s="89"/>
      <c r="G94" s="82"/>
      <c r="H94" s="87"/>
      <c r="I94" s="88"/>
      <c r="J94" s="82"/>
      <c r="K94" s="86"/>
      <c r="L94" s="82"/>
      <c r="M94" s="82"/>
      <c r="N94" s="82"/>
      <c r="O94" s="87"/>
      <c r="P94" s="88"/>
      <c r="Q94" s="82"/>
      <c r="R94" s="86"/>
      <c r="S94" s="82"/>
      <c r="T94" s="82"/>
      <c r="U94" s="82"/>
      <c r="V94" s="87"/>
      <c r="W94" s="88"/>
      <c r="X94" s="89"/>
      <c r="Y94" s="86"/>
      <c r="Z94" s="89"/>
      <c r="AA94" s="82"/>
      <c r="AB94" s="82"/>
      <c r="AC94" s="87"/>
      <c r="AD94" s="88"/>
      <c r="AE94" s="89"/>
      <c r="AF94" s="86"/>
      <c r="AG94" s="89"/>
      <c r="AH94" s="82">
        <f t="shared" si="15"/>
        <v>0</v>
      </c>
      <c r="AI94" s="82">
        <f t="shared" si="16"/>
        <v>0</v>
      </c>
    </row>
    <row r="95" spans="1:35" s="65" customFormat="1" ht="18" customHeight="1">
      <c r="A95" s="116"/>
      <c r="B95" s="117" t="s">
        <v>127</v>
      </c>
      <c r="C95" s="99"/>
      <c r="D95" s="102"/>
      <c r="E95" s="98"/>
      <c r="F95" s="105"/>
      <c r="G95" s="98"/>
      <c r="H95" s="103"/>
      <c r="I95" s="104"/>
      <c r="J95" s="98"/>
      <c r="K95" s="102"/>
      <c r="L95" s="98"/>
      <c r="M95" s="98"/>
      <c r="N95" s="98"/>
      <c r="O95" s="103"/>
      <c r="P95" s="104"/>
      <c r="Q95" s="98"/>
      <c r="R95" s="102"/>
      <c r="S95" s="98"/>
      <c r="T95" s="98"/>
      <c r="U95" s="98"/>
      <c r="V95" s="103"/>
      <c r="W95" s="104"/>
      <c r="X95" s="105"/>
      <c r="Y95" s="102"/>
      <c r="Z95" s="105"/>
      <c r="AA95" s="98"/>
      <c r="AB95" s="98"/>
      <c r="AC95" s="103"/>
      <c r="AD95" s="104"/>
      <c r="AE95" s="105"/>
      <c r="AF95" s="102"/>
      <c r="AG95" s="105"/>
      <c r="AH95" s="98">
        <f t="shared" si="15"/>
        <v>0</v>
      </c>
      <c r="AI95" s="98">
        <f t="shared" si="16"/>
        <v>0</v>
      </c>
    </row>
    <row r="96" spans="1:35" s="65" customFormat="1" ht="18" customHeight="1">
      <c r="A96" s="118"/>
      <c r="B96" s="119" t="s">
        <v>128</v>
      </c>
      <c r="C96" s="91"/>
      <c r="D96" s="94"/>
      <c r="E96" s="90"/>
      <c r="F96" s="97"/>
      <c r="G96" s="90"/>
      <c r="H96" s="95"/>
      <c r="I96" s="96"/>
      <c r="J96" s="90"/>
      <c r="K96" s="94"/>
      <c r="L96" s="90"/>
      <c r="M96" s="90"/>
      <c r="N96" s="90"/>
      <c r="O96" s="95"/>
      <c r="P96" s="96"/>
      <c r="Q96" s="90"/>
      <c r="R96" s="94"/>
      <c r="S96" s="90"/>
      <c r="T96" s="90"/>
      <c r="U96" s="90"/>
      <c r="V96" s="95"/>
      <c r="W96" s="96"/>
      <c r="X96" s="97"/>
      <c r="Y96" s="94"/>
      <c r="Z96" s="97"/>
      <c r="AA96" s="90"/>
      <c r="AB96" s="90"/>
      <c r="AC96" s="95"/>
      <c r="AD96" s="96"/>
      <c r="AE96" s="97"/>
      <c r="AF96" s="94"/>
      <c r="AG96" s="97"/>
      <c r="AH96" s="90">
        <f t="shared" si="15"/>
        <v>0</v>
      </c>
      <c r="AI96" s="90">
        <f t="shared" si="16"/>
        <v>0</v>
      </c>
    </row>
    <row r="97" spans="1:35" s="65" customFormat="1" ht="18" customHeight="1">
      <c r="A97" s="120" t="s">
        <v>134</v>
      </c>
      <c r="B97" s="121" t="s">
        <v>126</v>
      </c>
      <c r="C97" s="83"/>
      <c r="D97" s="86"/>
      <c r="E97" s="82"/>
      <c r="F97" s="89"/>
      <c r="G97" s="82"/>
      <c r="H97" s="87"/>
      <c r="I97" s="88"/>
      <c r="J97" s="82"/>
      <c r="K97" s="86"/>
      <c r="L97" s="82"/>
      <c r="M97" s="82"/>
      <c r="N97" s="82"/>
      <c r="O97" s="87"/>
      <c r="P97" s="88"/>
      <c r="Q97" s="82"/>
      <c r="R97" s="86"/>
      <c r="S97" s="82"/>
      <c r="T97" s="82"/>
      <c r="U97" s="82"/>
      <c r="V97" s="87"/>
      <c r="W97" s="88"/>
      <c r="X97" s="89"/>
      <c r="Y97" s="86"/>
      <c r="Z97" s="89"/>
      <c r="AA97" s="82"/>
      <c r="AB97" s="82"/>
      <c r="AC97" s="87"/>
      <c r="AD97" s="88"/>
      <c r="AE97" s="89"/>
      <c r="AF97" s="86"/>
      <c r="AG97" s="89"/>
      <c r="AH97" s="82">
        <f t="shared" si="15"/>
        <v>0</v>
      </c>
      <c r="AI97" s="82">
        <f t="shared" si="16"/>
        <v>0</v>
      </c>
    </row>
    <row r="98" spans="1:35" s="65" customFormat="1" ht="18" customHeight="1">
      <c r="A98" s="122"/>
      <c r="B98" s="123" t="s">
        <v>127</v>
      </c>
      <c r="C98" s="99"/>
      <c r="D98" s="102"/>
      <c r="E98" s="98"/>
      <c r="F98" s="105"/>
      <c r="G98" s="98"/>
      <c r="H98" s="103"/>
      <c r="I98" s="104"/>
      <c r="J98" s="98"/>
      <c r="K98" s="102"/>
      <c r="L98" s="98"/>
      <c r="M98" s="98"/>
      <c r="N98" s="98"/>
      <c r="O98" s="103"/>
      <c r="P98" s="104"/>
      <c r="Q98" s="98"/>
      <c r="R98" s="102"/>
      <c r="S98" s="98"/>
      <c r="T98" s="98"/>
      <c r="U98" s="98"/>
      <c r="V98" s="103"/>
      <c r="W98" s="104"/>
      <c r="X98" s="105"/>
      <c r="Y98" s="102"/>
      <c r="Z98" s="105"/>
      <c r="AA98" s="98"/>
      <c r="AB98" s="98"/>
      <c r="AC98" s="103"/>
      <c r="AD98" s="104"/>
      <c r="AE98" s="105"/>
      <c r="AF98" s="102"/>
      <c r="AG98" s="105"/>
      <c r="AH98" s="98">
        <f t="shared" si="15"/>
        <v>0</v>
      </c>
      <c r="AI98" s="98">
        <f t="shared" si="16"/>
        <v>0</v>
      </c>
    </row>
    <row r="99" spans="1:35" s="65" customFormat="1" ht="18" customHeight="1">
      <c r="A99" s="122"/>
      <c r="B99" s="123" t="s">
        <v>128</v>
      </c>
      <c r="C99" s="99"/>
      <c r="D99" s="102"/>
      <c r="E99" s="98"/>
      <c r="F99" s="105"/>
      <c r="G99" s="98"/>
      <c r="H99" s="103"/>
      <c r="I99" s="104"/>
      <c r="J99" s="98"/>
      <c r="K99" s="102"/>
      <c r="L99" s="98"/>
      <c r="M99" s="98"/>
      <c r="N99" s="98"/>
      <c r="O99" s="103"/>
      <c r="P99" s="104"/>
      <c r="Q99" s="98"/>
      <c r="R99" s="102"/>
      <c r="S99" s="98"/>
      <c r="T99" s="98"/>
      <c r="U99" s="98"/>
      <c r="V99" s="103"/>
      <c r="W99" s="104"/>
      <c r="X99" s="105"/>
      <c r="Y99" s="102"/>
      <c r="Z99" s="105"/>
      <c r="AA99" s="98"/>
      <c r="AB99" s="98"/>
      <c r="AC99" s="103"/>
      <c r="AD99" s="104"/>
      <c r="AE99" s="105"/>
      <c r="AF99" s="102"/>
      <c r="AG99" s="105"/>
      <c r="AH99" s="98">
        <f t="shared" si="15"/>
        <v>0</v>
      </c>
      <c r="AI99" s="98">
        <f t="shared" si="16"/>
        <v>0</v>
      </c>
    </row>
    <row r="100" spans="1:35" s="65" customFormat="1" ht="18" customHeight="1">
      <c r="A100" s="122"/>
      <c r="B100" s="123" t="s">
        <v>129</v>
      </c>
      <c r="C100" s="99"/>
      <c r="D100" s="102"/>
      <c r="E100" s="98"/>
      <c r="F100" s="105"/>
      <c r="G100" s="98"/>
      <c r="H100" s="103"/>
      <c r="I100" s="104"/>
      <c r="J100" s="98"/>
      <c r="K100" s="102"/>
      <c r="L100" s="98"/>
      <c r="M100" s="98"/>
      <c r="N100" s="98"/>
      <c r="O100" s="103"/>
      <c r="P100" s="104"/>
      <c r="Q100" s="98"/>
      <c r="R100" s="102"/>
      <c r="S100" s="98"/>
      <c r="T100" s="98"/>
      <c r="U100" s="98"/>
      <c r="V100" s="103"/>
      <c r="W100" s="104"/>
      <c r="X100" s="105"/>
      <c r="Y100" s="102"/>
      <c r="Z100" s="105"/>
      <c r="AA100" s="98"/>
      <c r="AB100" s="98"/>
      <c r="AC100" s="103"/>
      <c r="AD100" s="104"/>
      <c r="AE100" s="105"/>
      <c r="AF100" s="102"/>
      <c r="AG100" s="105"/>
      <c r="AH100" s="98">
        <f t="shared" si="15"/>
        <v>0</v>
      </c>
      <c r="AI100" s="98">
        <f t="shared" si="16"/>
        <v>0</v>
      </c>
    </row>
    <row r="101" spans="1:35" s="65" customFormat="1" ht="18" customHeight="1">
      <c r="A101" s="124"/>
      <c r="B101" s="125" t="s">
        <v>130</v>
      </c>
      <c r="C101" s="91"/>
      <c r="D101" s="94"/>
      <c r="E101" s="90"/>
      <c r="F101" s="97"/>
      <c r="G101" s="90"/>
      <c r="H101" s="95"/>
      <c r="I101" s="96"/>
      <c r="J101" s="90"/>
      <c r="K101" s="94"/>
      <c r="L101" s="90"/>
      <c r="M101" s="90"/>
      <c r="N101" s="90"/>
      <c r="O101" s="95"/>
      <c r="P101" s="96"/>
      <c r="Q101" s="90"/>
      <c r="R101" s="94"/>
      <c r="S101" s="90"/>
      <c r="T101" s="90"/>
      <c r="U101" s="90"/>
      <c r="V101" s="95"/>
      <c r="W101" s="96"/>
      <c r="X101" s="97"/>
      <c r="Y101" s="94"/>
      <c r="Z101" s="97"/>
      <c r="AA101" s="90"/>
      <c r="AB101" s="90"/>
      <c r="AC101" s="95"/>
      <c r="AD101" s="96"/>
      <c r="AE101" s="97"/>
      <c r="AF101" s="94"/>
      <c r="AG101" s="97"/>
      <c r="AH101" s="90">
        <f t="shared" si="15"/>
        <v>0</v>
      </c>
      <c r="AI101" s="90">
        <f t="shared" si="16"/>
        <v>0</v>
      </c>
    </row>
    <row r="102" spans="1:35" ht="18" customHeight="1">
      <c r="A102" s="71" t="s">
        <v>119</v>
      </c>
      <c r="B102" s="71" t="s">
        <v>135</v>
      </c>
      <c r="C102" s="71">
        <f>SUM(C86:C101)</f>
        <v>0</v>
      </c>
      <c r="D102" s="78">
        <f t="shared" ref="D102:AG102" si="17">SUM(D86:D101)</f>
        <v>0</v>
      </c>
      <c r="E102" s="71">
        <f t="shared" si="17"/>
        <v>0</v>
      </c>
      <c r="F102" s="79">
        <f t="shared" si="17"/>
        <v>0</v>
      </c>
      <c r="G102" s="71">
        <f t="shared" si="17"/>
        <v>0</v>
      </c>
      <c r="H102" s="76">
        <f t="shared" si="17"/>
        <v>0</v>
      </c>
      <c r="I102" s="77">
        <f t="shared" si="17"/>
        <v>0</v>
      </c>
      <c r="J102" s="71">
        <f t="shared" si="17"/>
        <v>0</v>
      </c>
      <c r="K102" s="78">
        <f t="shared" si="17"/>
        <v>0</v>
      </c>
      <c r="L102" s="71">
        <f t="shared" si="17"/>
        <v>0</v>
      </c>
      <c r="M102" s="71">
        <f t="shared" si="17"/>
        <v>0</v>
      </c>
      <c r="N102" s="71">
        <f t="shared" si="17"/>
        <v>0</v>
      </c>
      <c r="O102" s="76">
        <f t="shared" si="17"/>
        <v>0</v>
      </c>
      <c r="P102" s="77">
        <f t="shared" si="17"/>
        <v>0</v>
      </c>
      <c r="Q102" s="71">
        <f t="shared" si="17"/>
        <v>0</v>
      </c>
      <c r="R102" s="78">
        <f t="shared" si="17"/>
        <v>0</v>
      </c>
      <c r="S102" s="71">
        <f t="shared" si="17"/>
        <v>0</v>
      </c>
      <c r="T102" s="71">
        <f t="shared" si="17"/>
        <v>0</v>
      </c>
      <c r="U102" s="71">
        <f t="shared" si="17"/>
        <v>0</v>
      </c>
      <c r="V102" s="76">
        <f t="shared" si="17"/>
        <v>0</v>
      </c>
      <c r="W102" s="77">
        <f t="shared" si="17"/>
        <v>0</v>
      </c>
      <c r="X102" s="79">
        <f t="shared" si="17"/>
        <v>0</v>
      </c>
      <c r="Y102" s="78">
        <f t="shared" si="17"/>
        <v>0</v>
      </c>
      <c r="Z102" s="79">
        <f t="shared" si="17"/>
        <v>0</v>
      </c>
      <c r="AA102" s="71">
        <f t="shared" si="17"/>
        <v>0</v>
      </c>
      <c r="AB102" s="71">
        <f t="shared" si="17"/>
        <v>0</v>
      </c>
      <c r="AC102" s="76">
        <f t="shared" si="17"/>
        <v>0</v>
      </c>
      <c r="AD102" s="77">
        <f t="shared" si="17"/>
        <v>0</v>
      </c>
      <c r="AE102" s="79">
        <f t="shared" si="17"/>
        <v>0</v>
      </c>
      <c r="AF102" s="78">
        <f t="shared" si="17"/>
        <v>0</v>
      </c>
      <c r="AG102" s="79">
        <f t="shared" si="17"/>
        <v>0</v>
      </c>
      <c r="AH102" s="106">
        <f>SUM(AH86:AH101)</f>
        <v>0</v>
      </c>
      <c r="AI102" s="106">
        <f>SUM(AI86:AI101)</f>
        <v>0</v>
      </c>
    </row>
    <row r="104" spans="1:35" ht="18" customHeight="1">
      <c r="A104" s="66" t="s">
        <v>102</v>
      </c>
      <c r="B104" s="67"/>
      <c r="C104" s="485" t="s">
        <v>138</v>
      </c>
      <c r="D104" s="485"/>
      <c r="E104" s="485"/>
      <c r="F104" s="485"/>
      <c r="G104" s="485"/>
      <c r="H104" s="485"/>
      <c r="I104" s="485"/>
      <c r="J104" s="485"/>
      <c r="K104" s="485"/>
      <c r="L104" s="485"/>
      <c r="M104" s="485"/>
      <c r="N104" s="485"/>
      <c r="O104" s="485"/>
      <c r="P104" s="485"/>
      <c r="Q104" s="485"/>
      <c r="R104" s="485"/>
      <c r="S104" s="485"/>
      <c r="T104" s="485"/>
      <c r="U104" s="485"/>
      <c r="V104" s="485"/>
      <c r="W104" s="485"/>
      <c r="X104" s="485"/>
      <c r="Y104" s="485"/>
      <c r="Z104" s="485"/>
      <c r="AA104" s="485"/>
      <c r="AB104" s="485"/>
      <c r="AC104" s="485"/>
      <c r="AD104" s="485"/>
      <c r="AE104" s="485"/>
      <c r="AF104" s="485"/>
      <c r="AG104" s="485"/>
      <c r="AH104" s="68" t="s">
        <v>12</v>
      </c>
      <c r="AI104" s="68" t="s">
        <v>40</v>
      </c>
    </row>
    <row r="105" spans="1:35" s="65" customFormat="1" ht="18" customHeight="1">
      <c r="A105" s="69"/>
      <c r="B105" s="70"/>
      <c r="C105" s="71">
        <v>1</v>
      </c>
      <c r="D105" s="71">
        <v>2</v>
      </c>
      <c r="E105" s="71">
        <v>3</v>
      </c>
      <c r="F105" s="71">
        <v>4</v>
      </c>
      <c r="G105" s="71">
        <v>5</v>
      </c>
      <c r="H105" s="71">
        <v>6</v>
      </c>
      <c r="I105" s="71">
        <v>7</v>
      </c>
      <c r="J105" s="71">
        <v>8</v>
      </c>
      <c r="K105" s="71">
        <v>9</v>
      </c>
      <c r="L105" s="71">
        <v>10</v>
      </c>
      <c r="M105" s="71">
        <v>11</v>
      </c>
      <c r="N105" s="71">
        <v>12</v>
      </c>
      <c r="O105" s="71">
        <v>13</v>
      </c>
      <c r="P105" s="71">
        <v>14</v>
      </c>
      <c r="Q105" s="71">
        <v>15</v>
      </c>
      <c r="R105" s="71">
        <v>16</v>
      </c>
      <c r="S105" s="71">
        <v>17</v>
      </c>
      <c r="T105" s="71">
        <v>18</v>
      </c>
      <c r="U105" s="71">
        <v>19</v>
      </c>
      <c r="V105" s="71">
        <v>20</v>
      </c>
      <c r="W105" s="71">
        <v>21</v>
      </c>
      <c r="X105" s="71">
        <v>22</v>
      </c>
      <c r="Y105" s="71">
        <v>23</v>
      </c>
      <c r="Z105" s="71">
        <v>24</v>
      </c>
      <c r="AA105" s="71">
        <v>25</v>
      </c>
      <c r="AB105" s="71">
        <v>26</v>
      </c>
      <c r="AC105" s="71">
        <v>27</v>
      </c>
      <c r="AD105" s="71">
        <v>28</v>
      </c>
      <c r="AE105" s="71">
        <v>29</v>
      </c>
      <c r="AF105" s="71">
        <v>30</v>
      </c>
      <c r="AG105" s="71">
        <v>31</v>
      </c>
      <c r="AH105" s="72"/>
      <c r="AI105" s="73"/>
    </row>
    <row r="106" spans="1:35" s="65" customFormat="1" ht="18" customHeight="1">
      <c r="A106" s="74"/>
      <c r="B106" s="75"/>
      <c r="C106" s="71" t="s">
        <v>104</v>
      </c>
      <c r="D106" s="79" t="s">
        <v>105</v>
      </c>
      <c r="E106" s="71" t="s">
        <v>106</v>
      </c>
      <c r="F106" s="76" t="s">
        <v>107</v>
      </c>
      <c r="G106" s="77" t="s">
        <v>108</v>
      </c>
      <c r="H106" s="71" t="s">
        <v>13</v>
      </c>
      <c r="I106" s="78" t="s">
        <v>109</v>
      </c>
      <c r="J106" s="71" t="s">
        <v>104</v>
      </c>
      <c r="K106" s="71" t="s">
        <v>105</v>
      </c>
      <c r="L106" s="71" t="s">
        <v>106</v>
      </c>
      <c r="M106" s="76" t="s">
        <v>107</v>
      </c>
      <c r="N106" s="77" t="s">
        <v>108</v>
      </c>
      <c r="O106" s="71" t="s">
        <v>13</v>
      </c>
      <c r="P106" s="78" t="s">
        <v>109</v>
      </c>
      <c r="Q106" s="71" t="s">
        <v>104</v>
      </c>
      <c r="R106" s="71" t="s">
        <v>105</v>
      </c>
      <c r="S106" s="71" t="s">
        <v>106</v>
      </c>
      <c r="T106" s="76" t="s">
        <v>107</v>
      </c>
      <c r="U106" s="77" t="s">
        <v>108</v>
      </c>
      <c r="V106" s="77" t="s">
        <v>13</v>
      </c>
      <c r="W106" s="78" t="s">
        <v>109</v>
      </c>
      <c r="X106" s="79" t="s">
        <v>104</v>
      </c>
      <c r="Y106" s="71" t="s">
        <v>105</v>
      </c>
      <c r="Z106" s="71" t="s">
        <v>106</v>
      </c>
      <c r="AA106" s="76" t="s">
        <v>107</v>
      </c>
      <c r="AB106" s="77" t="s">
        <v>108</v>
      </c>
      <c r="AC106" s="79" t="s">
        <v>13</v>
      </c>
      <c r="AD106" s="78" t="s">
        <v>109</v>
      </c>
      <c r="AE106" s="71" t="s">
        <v>104</v>
      </c>
      <c r="AF106" s="79" t="s">
        <v>105</v>
      </c>
      <c r="AG106" s="71" t="s">
        <v>106</v>
      </c>
      <c r="AH106" s="80"/>
      <c r="AI106" s="81"/>
    </row>
    <row r="107" spans="1:35" s="65" customFormat="1" ht="18" customHeight="1">
      <c r="A107" s="68" t="s">
        <v>110</v>
      </c>
      <c r="B107" s="82" t="s">
        <v>111</v>
      </c>
      <c r="C107" s="82"/>
      <c r="D107" s="89"/>
      <c r="E107" s="82"/>
      <c r="F107" s="87"/>
      <c r="G107" s="88"/>
      <c r="H107" s="82"/>
      <c r="I107" s="86"/>
      <c r="J107" s="82"/>
      <c r="K107" s="82"/>
      <c r="L107" s="82"/>
      <c r="M107" s="87"/>
      <c r="N107" s="88"/>
      <c r="O107" s="82"/>
      <c r="P107" s="86"/>
      <c r="Q107" s="82"/>
      <c r="R107" s="82"/>
      <c r="S107" s="82"/>
      <c r="T107" s="87"/>
      <c r="U107" s="88"/>
      <c r="V107" s="88"/>
      <c r="W107" s="86"/>
      <c r="X107" s="89"/>
      <c r="Y107" s="82"/>
      <c r="Z107" s="82"/>
      <c r="AA107" s="87"/>
      <c r="AB107" s="88"/>
      <c r="AC107" s="89"/>
      <c r="AD107" s="86"/>
      <c r="AE107" s="82"/>
      <c r="AF107" s="89"/>
      <c r="AG107" s="82"/>
      <c r="AH107" s="82">
        <f>SUM(C107:AG107)</f>
        <v>0</v>
      </c>
      <c r="AI107" s="82">
        <f>COUNTA(C107:AG107)</f>
        <v>0</v>
      </c>
    </row>
    <row r="108" spans="1:35" s="65" customFormat="1" ht="18" customHeight="1">
      <c r="A108" s="81"/>
      <c r="B108" s="90" t="s">
        <v>112</v>
      </c>
      <c r="C108" s="90"/>
      <c r="D108" s="97"/>
      <c r="E108" s="90"/>
      <c r="F108" s="95"/>
      <c r="G108" s="96"/>
      <c r="H108" s="90"/>
      <c r="I108" s="94"/>
      <c r="J108" s="90"/>
      <c r="K108" s="90"/>
      <c r="L108" s="90"/>
      <c r="M108" s="95"/>
      <c r="N108" s="96"/>
      <c r="O108" s="90"/>
      <c r="P108" s="94"/>
      <c r="Q108" s="90"/>
      <c r="R108" s="90"/>
      <c r="S108" s="90"/>
      <c r="T108" s="95"/>
      <c r="U108" s="96"/>
      <c r="V108" s="96"/>
      <c r="W108" s="94"/>
      <c r="X108" s="97"/>
      <c r="Y108" s="90"/>
      <c r="Z108" s="90"/>
      <c r="AA108" s="95"/>
      <c r="AB108" s="96"/>
      <c r="AC108" s="97"/>
      <c r="AD108" s="94"/>
      <c r="AE108" s="90"/>
      <c r="AF108" s="97"/>
      <c r="AG108" s="90"/>
      <c r="AH108" s="90">
        <f t="shared" ref="AH108:AH113" si="18">SUM(C108:AG108)</f>
        <v>0</v>
      </c>
      <c r="AI108" s="90">
        <f t="shared" ref="AI108:AI113" si="19">COUNTA(C108:AG108)</f>
        <v>0</v>
      </c>
    </row>
    <row r="109" spans="1:35" s="65" customFormat="1" ht="18" customHeight="1">
      <c r="A109" s="68" t="s">
        <v>113</v>
      </c>
      <c r="B109" s="82" t="s">
        <v>114</v>
      </c>
      <c r="C109" s="82"/>
      <c r="D109" s="89"/>
      <c r="E109" s="82"/>
      <c r="F109" s="87"/>
      <c r="G109" s="88"/>
      <c r="H109" s="82"/>
      <c r="I109" s="86"/>
      <c r="J109" s="82"/>
      <c r="K109" s="82"/>
      <c r="L109" s="82"/>
      <c r="M109" s="87"/>
      <c r="N109" s="88"/>
      <c r="O109" s="82"/>
      <c r="P109" s="86"/>
      <c r="Q109" s="82"/>
      <c r="R109" s="82"/>
      <c r="S109" s="82"/>
      <c r="T109" s="87"/>
      <c r="U109" s="88"/>
      <c r="V109" s="88"/>
      <c r="W109" s="86"/>
      <c r="X109" s="89"/>
      <c r="Y109" s="82"/>
      <c r="Z109" s="82"/>
      <c r="AA109" s="87"/>
      <c r="AB109" s="88"/>
      <c r="AC109" s="89"/>
      <c r="AD109" s="86"/>
      <c r="AE109" s="82"/>
      <c r="AF109" s="89"/>
      <c r="AG109" s="82"/>
      <c r="AH109" s="82">
        <f t="shared" si="18"/>
        <v>0</v>
      </c>
      <c r="AI109" s="82">
        <f t="shared" si="19"/>
        <v>0</v>
      </c>
    </row>
    <row r="110" spans="1:35" s="65" customFormat="1" ht="18" customHeight="1">
      <c r="A110" s="73"/>
      <c r="B110" s="98" t="s">
        <v>115</v>
      </c>
      <c r="C110" s="98"/>
      <c r="D110" s="105"/>
      <c r="E110" s="98"/>
      <c r="F110" s="103"/>
      <c r="G110" s="104"/>
      <c r="H110" s="98"/>
      <c r="I110" s="102"/>
      <c r="J110" s="98"/>
      <c r="K110" s="98"/>
      <c r="L110" s="98"/>
      <c r="M110" s="103"/>
      <c r="N110" s="104"/>
      <c r="O110" s="98"/>
      <c r="P110" s="102"/>
      <c r="Q110" s="98"/>
      <c r="R110" s="98"/>
      <c r="S110" s="98"/>
      <c r="T110" s="103"/>
      <c r="U110" s="104"/>
      <c r="V110" s="104"/>
      <c r="W110" s="102"/>
      <c r="X110" s="105"/>
      <c r="Y110" s="98"/>
      <c r="Z110" s="98"/>
      <c r="AA110" s="103"/>
      <c r="AB110" s="104"/>
      <c r="AC110" s="105"/>
      <c r="AD110" s="102"/>
      <c r="AE110" s="98"/>
      <c r="AF110" s="105"/>
      <c r="AG110" s="98"/>
      <c r="AH110" s="98">
        <f t="shared" si="18"/>
        <v>0</v>
      </c>
      <c r="AI110" s="98">
        <f t="shared" si="19"/>
        <v>0</v>
      </c>
    </row>
    <row r="111" spans="1:35" s="65" customFormat="1" ht="18" customHeight="1">
      <c r="A111" s="73"/>
      <c r="B111" s="98" t="s">
        <v>116</v>
      </c>
      <c r="C111" s="98"/>
      <c r="D111" s="105"/>
      <c r="E111" s="98"/>
      <c r="F111" s="103"/>
      <c r="G111" s="104"/>
      <c r="H111" s="98"/>
      <c r="I111" s="102"/>
      <c r="J111" s="98"/>
      <c r="K111" s="98"/>
      <c r="L111" s="98"/>
      <c r="M111" s="103"/>
      <c r="N111" s="104"/>
      <c r="O111" s="98"/>
      <c r="P111" s="102"/>
      <c r="Q111" s="98"/>
      <c r="R111" s="98"/>
      <c r="S111" s="98"/>
      <c r="T111" s="103"/>
      <c r="U111" s="104"/>
      <c r="V111" s="104"/>
      <c r="W111" s="102"/>
      <c r="X111" s="105"/>
      <c r="Y111" s="98"/>
      <c r="Z111" s="98"/>
      <c r="AA111" s="103"/>
      <c r="AB111" s="104"/>
      <c r="AC111" s="105"/>
      <c r="AD111" s="102"/>
      <c r="AE111" s="98"/>
      <c r="AF111" s="105"/>
      <c r="AG111" s="98"/>
      <c r="AH111" s="98">
        <f t="shared" si="18"/>
        <v>0</v>
      </c>
      <c r="AI111" s="98">
        <f t="shared" si="19"/>
        <v>0</v>
      </c>
    </row>
    <row r="112" spans="1:35" s="65" customFormat="1" ht="18" customHeight="1">
      <c r="A112" s="73"/>
      <c r="B112" s="98" t="s">
        <v>117</v>
      </c>
      <c r="C112" s="98"/>
      <c r="D112" s="105"/>
      <c r="E112" s="98"/>
      <c r="F112" s="103"/>
      <c r="G112" s="104"/>
      <c r="H112" s="98"/>
      <c r="I112" s="102"/>
      <c r="J112" s="98"/>
      <c r="K112" s="98"/>
      <c r="L112" s="98"/>
      <c r="M112" s="103"/>
      <c r="N112" s="104"/>
      <c r="O112" s="98"/>
      <c r="P112" s="102"/>
      <c r="Q112" s="98"/>
      <c r="R112" s="98"/>
      <c r="S112" s="98"/>
      <c r="T112" s="103"/>
      <c r="U112" s="104"/>
      <c r="V112" s="104"/>
      <c r="W112" s="102"/>
      <c r="X112" s="105"/>
      <c r="Y112" s="98"/>
      <c r="Z112" s="98"/>
      <c r="AA112" s="103"/>
      <c r="AB112" s="104"/>
      <c r="AC112" s="105"/>
      <c r="AD112" s="102"/>
      <c r="AE112" s="98"/>
      <c r="AF112" s="105"/>
      <c r="AG112" s="98"/>
      <c r="AH112" s="98">
        <f t="shared" si="18"/>
        <v>0</v>
      </c>
      <c r="AI112" s="98">
        <f t="shared" si="19"/>
        <v>0</v>
      </c>
    </row>
    <row r="113" spans="1:35" s="65" customFormat="1" ht="18" customHeight="1">
      <c r="A113" s="81"/>
      <c r="B113" s="90" t="s">
        <v>118</v>
      </c>
      <c r="C113" s="90"/>
      <c r="D113" s="97"/>
      <c r="E113" s="90"/>
      <c r="F113" s="95"/>
      <c r="G113" s="96"/>
      <c r="H113" s="90"/>
      <c r="I113" s="94"/>
      <c r="J113" s="90"/>
      <c r="K113" s="90"/>
      <c r="L113" s="90"/>
      <c r="M113" s="95"/>
      <c r="N113" s="96"/>
      <c r="O113" s="90"/>
      <c r="P113" s="94"/>
      <c r="Q113" s="90"/>
      <c r="R113" s="90"/>
      <c r="S113" s="90"/>
      <c r="T113" s="95"/>
      <c r="U113" s="96"/>
      <c r="V113" s="96"/>
      <c r="W113" s="94"/>
      <c r="X113" s="97"/>
      <c r="Y113" s="90"/>
      <c r="Z113" s="90"/>
      <c r="AA113" s="95"/>
      <c r="AB113" s="96"/>
      <c r="AC113" s="97"/>
      <c r="AD113" s="94"/>
      <c r="AE113" s="90"/>
      <c r="AF113" s="97"/>
      <c r="AG113" s="90"/>
      <c r="AH113" s="90">
        <f t="shared" si="18"/>
        <v>0</v>
      </c>
      <c r="AI113" s="90">
        <f t="shared" si="19"/>
        <v>0</v>
      </c>
    </row>
    <row r="114" spans="1:35" s="65" customFormat="1" ht="18" customHeight="1">
      <c r="A114" s="71" t="s">
        <v>119</v>
      </c>
      <c r="B114" s="71" t="s">
        <v>120</v>
      </c>
      <c r="C114" s="71">
        <f t="shared" ref="C114:AG114" si="20">SUM(C107:C113)</f>
        <v>0</v>
      </c>
      <c r="D114" s="79">
        <f t="shared" si="20"/>
        <v>0</v>
      </c>
      <c r="E114" s="71">
        <f t="shared" si="20"/>
        <v>0</v>
      </c>
      <c r="F114" s="76">
        <f t="shared" si="20"/>
        <v>0</v>
      </c>
      <c r="G114" s="77">
        <f t="shared" si="20"/>
        <v>0</v>
      </c>
      <c r="H114" s="71">
        <f t="shared" si="20"/>
        <v>0</v>
      </c>
      <c r="I114" s="78">
        <f t="shared" si="20"/>
        <v>0</v>
      </c>
      <c r="J114" s="71">
        <f t="shared" si="20"/>
        <v>0</v>
      </c>
      <c r="K114" s="71">
        <f t="shared" si="20"/>
        <v>0</v>
      </c>
      <c r="L114" s="71">
        <f t="shared" si="20"/>
        <v>0</v>
      </c>
      <c r="M114" s="76">
        <f t="shared" si="20"/>
        <v>0</v>
      </c>
      <c r="N114" s="77">
        <f t="shared" si="20"/>
        <v>0</v>
      </c>
      <c r="O114" s="71">
        <f t="shared" si="20"/>
        <v>0</v>
      </c>
      <c r="P114" s="78">
        <f t="shared" si="20"/>
        <v>0</v>
      </c>
      <c r="Q114" s="71">
        <f t="shared" si="20"/>
        <v>0</v>
      </c>
      <c r="R114" s="71">
        <f t="shared" si="20"/>
        <v>0</v>
      </c>
      <c r="S114" s="71">
        <f t="shared" si="20"/>
        <v>0</v>
      </c>
      <c r="T114" s="76">
        <f t="shared" si="20"/>
        <v>0</v>
      </c>
      <c r="U114" s="77">
        <f t="shared" si="20"/>
        <v>0</v>
      </c>
      <c r="V114" s="77">
        <f t="shared" si="20"/>
        <v>0</v>
      </c>
      <c r="W114" s="78">
        <f t="shared" si="20"/>
        <v>0</v>
      </c>
      <c r="X114" s="79">
        <f t="shared" si="20"/>
        <v>0</v>
      </c>
      <c r="Y114" s="71">
        <f t="shared" si="20"/>
        <v>0</v>
      </c>
      <c r="Z114" s="71">
        <f t="shared" si="20"/>
        <v>0</v>
      </c>
      <c r="AA114" s="76">
        <f t="shared" si="20"/>
        <v>0</v>
      </c>
      <c r="AB114" s="77">
        <f t="shared" si="20"/>
        <v>0</v>
      </c>
      <c r="AC114" s="79">
        <f t="shared" si="20"/>
        <v>0</v>
      </c>
      <c r="AD114" s="78">
        <f t="shared" si="20"/>
        <v>0</v>
      </c>
      <c r="AE114" s="71">
        <f t="shared" si="20"/>
        <v>0</v>
      </c>
      <c r="AF114" s="79">
        <f t="shared" si="20"/>
        <v>0</v>
      </c>
      <c r="AG114" s="71">
        <f t="shared" si="20"/>
        <v>0</v>
      </c>
      <c r="AH114" s="106">
        <f>SUM(AH107:AH113)</f>
        <v>0</v>
      </c>
      <c r="AI114" s="106">
        <f>SUM(AI107:AI113)</f>
        <v>0</v>
      </c>
    </row>
    <row r="115" spans="1:35" s="65" customFormat="1" ht="8.25" customHeight="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row>
    <row r="116" spans="1:35" s="65" customFormat="1" ht="18" customHeight="1">
      <c r="A116" s="66" t="s">
        <v>102</v>
      </c>
      <c r="B116" s="67"/>
      <c r="C116" s="485" t="s">
        <v>138</v>
      </c>
      <c r="D116" s="485"/>
      <c r="E116" s="485"/>
      <c r="F116" s="485"/>
      <c r="G116" s="485"/>
      <c r="H116" s="485"/>
      <c r="I116" s="485"/>
      <c r="J116" s="485"/>
      <c r="K116" s="485"/>
      <c r="L116" s="485"/>
      <c r="M116" s="485"/>
      <c r="N116" s="485"/>
      <c r="O116" s="485"/>
      <c r="P116" s="485"/>
      <c r="Q116" s="485"/>
      <c r="R116" s="485"/>
      <c r="S116" s="485"/>
      <c r="T116" s="485"/>
      <c r="U116" s="485"/>
      <c r="V116" s="485"/>
      <c r="W116" s="485"/>
      <c r="X116" s="485"/>
      <c r="Y116" s="485"/>
      <c r="Z116" s="485"/>
      <c r="AA116" s="485"/>
      <c r="AB116" s="485"/>
      <c r="AC116" s="485"/>
      <c r="AD116" s="485"/>
      <c r="AE116" s="485"/>
      <c r="AF116" s="485"/>
      <c r="AG116" s="485"/>
      <c r="AH116" s="108" t="s">
        <v>121</v>
      </c>
      <c r="AI116" s="68" t="s">
        <v>122</v>
      </c>
    </row>
    <row r="117" spans="1:35" s="65" customFormat="1" ht="18" customHeight="1">
      <c r="A117" s="69"/>
      <c r="B117" s="70"/>
      <c r="C117" s="71">
        <v>1</v>
      </c>
      <c r="D117" s="71">
        <v>2</v>
      </c>
      <c r="E117" s="71">
        <v>3</v>
      </c>
      <c r="F117" s="71">
        <v>4</v>
      </c>
      <c r="G117" s="71">
        <v>5</v>
      </c>
      <c r="H117" s="71">
        <v>6</v>
      </c>
      <c r="I117" s="71">
        <v>7</v>
      </c>
      <c r="J117" s="71">
        <v>8</v>
      </c>
      <c r="K117" s="71">
        <v>9</v>
      </c>
      <c r="L117" s="71">
        <v>10</v>
      </c>
      <c r="M117" s="71">
        <v>11</v>
      </c>
      <c r="N117" s="71">
        <v>12</v>
      </c>
      <c r="O117" s="71">
        <v>13</v>
      </c>
      <c r="P117" s="71">
        <v>14</v>
      </c>
      <c r="Q117" s="71">
        <v>15</v>
      </c>
      <c r="R117" s="71">
        <v>16</v>
      </c>
      <c r="S117" s="71">
        <v>17</v>
      </c>
      <c r="T117" s="71">
        <v>18</v>
      </c>
      <c r="U117" s="71">
        <v>19</v>
      </c>
      <c r="V117" s="71">
        <v>20</v>
      </c>
      <c r="W117" s="71">
        <v>21</v>
      </c>
      <c r="X117" s="71">
        <v>22</v>
      </c>
      <c r="Y117" s="71">
        <v>23</v>
      </c>
      <c r="Z117" s="71">
        <v>24</v>
      </c>
      <c r="AA117" s="71">
        <v>25</v>
      </c>
      <c r="AB117" s="71">
        <v>26</v>
      </c>
      <c r="AC117" s="71">
        <v>27</v>
      </c>
      <c r="AD117" s="71">
        <v>28</v>
      </c>
      <c r="AE117" s="71">
        <v>29</v>
      </c>
      <c r="AF117" s="71">
        <v>30</v>
      </c>
      <c r="AG117" s="71">
        <v>31</v>
      </c>
      <c r="AH117" s="72"/>
      <c r="AI117" s="73"/>
    </row>
    <row r="118" spans="1:35" s="65" customFormat="1" ht="18" customHeight="1">
      <c r="A118" s="74"/>
      <c r="B118" s="75"/>
      <c r="C118" s="71" t="s">
        <v>104</v>
      </c>
      <c r="D118" s="79" t="s">
        <v>105</v>
      </c>
      <c r="E118" s="71" t="s">
        <v>106</v>
      </c>
      <c r="F118" s="76" t="s">
        <v>107</v>
      </c>
      <c r="G118" s="77" t="s">
        <v>108</v>
      </c>
      <c r="H118" s="71" t="s">
        <v>13</v>
      </c>
      <c r="I118" s="78" t="s">
        <v>109</v>
      </c>
      <c r="J118" s="71" t="s">
        <v>104</v>
      </c>
      <c r="K118" s="71" t="s">
        <v>105</v>
      </c>
      <c r="L118" s="71" t="s">
        <v>106</v>
      </c>
      <c r="M118" s="76" t="s">
        <v>107</v>
      </c>
      <c r="N118" s="77" t="s">
        <v>108</v>
      </c>
      <c r="O118" s="71" t="s">
        <v>13</v>
      </c>
      <c r="P118" s="78" t="s">
        <v>109</v>
      </c>
      <c r="Q118" s="71" t="s">
        <v>104</v>
      </c>
      <c r="R118" s="71" t="s">
        <v>105</v>
      </c>
      <c r="S118" s="71" t="s">
        <v>106</v>
      </c>
      <c r="T118" s="76" t="s">
        <v>107</v>
      </c>
      <c r="U118" s="77" t="s">
        <v>108</v>
      </c>
      <c r="V118" s="77" t="s">
        <v>13</v>
      </c>
      <c r="W118" s="78" t="s">
        <v>109</v>
      </c>
      <c r="X118" s="79" t="s">
        <v>104</v>
      </c>
      <c r="Y118" s="71" t="s">
        <v>105</v>
      </c>
      <c r="Z118" s="71" t="s">
        <v>106</v>
      </c>
      <c r="AA118" s="76" t="s">
        <v>107</v>
      </c>
      <c r="AB118" s="77" t="s">
        <v>108</v>
      </c>
      <c r="AC118" s="79" t="s">
        <v>13</v>
      </c>
      <c r="AD118" s="78" t="s">
        <v>109</v>
      </c>
      <c r="AE118" s="71" t="s">
        <v>104</v>
      </c>
      <c r="AF118" s="79" t="s">
        <v>105</v>
      </c>
      <c r="AG118" s="71" t="s">
        <v>106</v>
      </c>
      <c r="AH118" s="80"/>
      <c r="AI118" s="81"/>
    </row>
    <row r="119" spans="1:35" s="65" customFormat="1" ht="18" customHeight="1">
      <c r="A119" s="109" t="s">
        <v>123</v>
      </c>
      <c r="B119" s="109" t="s">
        <v>124</v>
      </c>
      <c r="C119" s="71"/>
      <c r="D119" s="79"/>
      <c r="E119" s="71"/>
      <c r="F119" s="76"/>
      <c r="G119" s="77"/>
      <c r="H119" s="71"/>
      <c r="I119" s="113"/>
      <c r="J119" s="71"/>
      <c r="K119" s="71"/>
      <c r="L119" s="71"/>
      <c r="M119" s="76"/>
      <c r="N119" s="77"/>
      <c r="O119" s="71"/>
      <c r="P119" s="113"/>
      <c r="Q119" s="71"/>
      <c r="R119" s="71"/>
      <c r="S119" s="71"/>
      <c r="T119" s="76"/>
      <c r="U119" s="77"/>
      <c r="V119" s="77"/>
      <c r="W119" s="113"/>
      <c r="X119" s="79"/>
      <c r="Y119" s="71"/>
      <c r="Z119" s="71"/>
      <c r="AA119" s="76"/>
      <c r="AB119" s="77"/>
      <c r="AC119" s="79"/>
      <c r="AD119" s="113"/>
      <c r="AE119" s="71"/>
      <c r="AF119" s="79"/>
      <c r="AG119" s="71"/>
      <c r="AH119" s="71">
        <f>SUM(C119:AG119)</f>
        <v>0</v>
      </c>
      <c r="AI119" s="71">
        <f>COUNTA(C119:AG119)</f>
        <v>0</v>
      </c>
    </row>
    <row r="120" spans="1:35" s="65" customFormat="1" ht="18" customHeight="1">
      <c r="A120" s="114" t="s">
        <v>125</v>
      </c>
      <c r="B120" s="115" t="s">
        <v>126</v>
      </c>
      <c r="C120" s="82"/>
      <c r="D120" s="89"/>
      <c r="E120" s="82"/>
      <c r="F120" s="87"/>
      <c r="G120" s="88"/>
      <c r="H120" s="82"/>
      <c r="I120" s="86"/>
      <c r="J120" s="82"/>
      <c r="K120" s="82"/>
      <c r="L120" s="82"/>
      <c r="M120" s="87"/>
      <c r="N120" s="88"/>
      <c r="O120" s="82"/>
      <c r="P120" s="86"/>
      <c r="Q120" s="82"/>
      <c r="R120" s="82"/>
      <c r="S120" s="82"/>
      <c r="T120" s="87"/>
      <c r="U120" s="88"/>
      <c r="V120" s="88"/>
      <c r="W120" s="86"/>
      <c r="X120" s="89"/>
      <c r="Y120" s="82"/>
      <c r="Z120" s="82"/>
      <c r="AA120" s="87"/>
      <c r="AB120" s="88"/>
      <c r="AC120" s="89"/>
      <c r="AD120" s="86"/>
      <c r="AE120" s="82"/>
      <c r="AF120" s="89"/>
      <c r="AG120" s="82"/>
      <c r="AH120" s="82">
        <f t="shared" ref="AH120:AH134" si="21">SUM(C120:AG120)</f>
        <v>0</v>
      </c>
      <c r="AI120" s="82">
        <f t="shared" ref="AI120:AI134" si="22">COUNTA(C120:AG120)</f>
        <v>0</v>
      </c>
    </row>
    <row r="121" spans="1:35" s="65" customFormat="1" ht="18" customHeight="1">
      <c r="A121" s="116"/>
      <c r="B121" s="117" t="s">
        <v>127</v>
      </c>
      <c r="C121" s="98"/>
      <c r="D121" s="105"/>
      <c r="E121" s="98"/>
      <c r="F121" s="103"/>
      <c r="G121" s="104"/>
      <c r="H121" s="98"/>
      <c r="I121" s="102"/>
      <c r="J121" s="98"/>
      <c r="K121" s="98"/>
      <c r="L121" s="98"/>
      <c r="M121" s="103"/>
      <c r="N121" s="104"/>
      <c r="O121" s="98"/>
      <c r="P121" s="102"/>
      <c r="Q121" s="98"/>
      <c r="R121" s="98"/>
      <c r="S121" s="98"/>
      <c r="T121" s="103"/>
      <c r="U121" s="104"/>
      <c r="V121" s="104"/>
      <c r="W121" s="102"/>
      <c r="X121" s="105"/>
      <c r="Y121" s="98"/>
      <c r="Z121" s="98"/>
      <c r="AA121" s="103"/>
      <c r="AB121" s="104"/>
      <c r="AC121" s="105"/>
      <c r="AD121" s="102"/>
      <c r="AE121" s="98"/>
      <c r="AF121" s="105"/>
      <c r="AG121" s="98"/>
      <c r="AH121" s="98">
        <f t="shared" si="21"/>
        <v>0</v>
      </c>
      <c r="AI121" s="98">
        <f t="shared" si="22"/>
        <v>0</v>
      </c>
    </row>
    <row r="122" spans="1:35" s="65" customFormat="1" ht="18" customHeight="1">
      <c r="A122" s="116"/>
      <c r="B122" s="117" t="s">
        <v>128</v>
      </c>
      <c r="C122" s="98"/>
      <c r="D122" s="105"/>
      <c r="E122" s="98"/>
      <c r="F122" s="103"/>
      <c r="G122" s="104"/>
      <c r="H122" s="98"/>
      <c r="I122" s="102"/>
      <c r="J122" s="98"/>
      <c r="K122" s="98"/>
      <c r="L122" s="98"/>
      <c r="M122" s="103"/>
      <c r="N122" s="104"/>
      <c r="O122" s="98"/>
      <c r="P122" s="102"/>
      <c r="Q122" s="98"/>
      <c r="R122" s="98"/>
      <c r="S122" s="98"/>
      <c r="T122" s="103"/>
      <c r="U122" s="104"/>
      <c r="V122" s="104"/>
      <c r="W122" s="102"/>
      <c r="X122" s="105"/>
      <c r="Y122" s="98"/>
      <c r="Z122" s="98"/>
      <c r="AA122" s="103"/>
      <c r="AB122" s="104"/>
      <c r="AC122" s="105"/>
      <c r="AD122" s="102"/>
      <c r="AE122" s="98"/>
      <c r="AF122" s="105"/>
      <c r="AG122" s="98"/>
      <c r="AH122" s="98">
        <f t="shared" si="21"/>
        <v>0</v>
      </c>
      <c r="AI122" s="98">
        <f t="shared" si="22"/>
        <v>0</v>
      </c>
    </row>
    <row r="123" spans="1:35" s="65" customFormat="1" ht="18" customHeight="1">
      <c r="A123" s="116"/>
      <c r="B123" s="117" t="s">
        <v>129</v>
      </c>
      <c r="C123" s="98"/>
      <c r="D123" s="105"/>
      <c r="E123" s="98"/>
      <c r="F123" s="103"/>
      <c r="G123" s="104"/>
      <c r="H123" s="98"/>
      <c r="I123" s="102"/>
      <c r="J123" s="98"/>
      <c r="K123" s="98"/>
      <c r="L123" s="98"/>
      <c r="M123" s="103"/>
      <c r="N123" s="104"/>
      <c r="O123" s="98"/>
      <c r="P123" s="102"/>
      <c r="Q123" s="98"/>
      <c r="R123" s="98"/>
      <c r="S123" s="98"/>
      <c r="T123" s="103"/>
      <c r="U123" s="104"/>
      <c r="V123" s="104"/>
      <c r="W123" s="102"/>
      <c r="X123" s="105"/>
      <c r="Y123" s="98"/>
      <c r="Z123" s="98"/>
      <c r="AA123" s="103"/>
      <c r="AB123" s="104"/>
      <c r="AC123" s="105"/>
      <c r="AD123" s="102"/>
      <c r="AE123" s="98"/>
      <c r="AF123" s="105"/>
      <c r="AG123" s="98"/>
      <c r="AH123" s="98">
        <f t="shared" si="21"/>
        <v>0</v>
      </c>
      <c r="AI123" s="98">
        <f t="shared" si="22"/>
        <v>0</v>
      </c>
    </row>
    <row r="124" spans="1:35" s="65" customFormat="1" ht="18" customHeight="1">
      <c r="A124" s="116"/>
      <c r="B124" s="117" t="s">
        <v>130</v>
      </c>
      <c r="C124" s="98"/>
      <c r="D124" s="105"/>
      <c r="E124" s="98"/>
      <c r="F124" s="103"/>
      <c r="G124" s="104"/>
      <c r="H124" s="98"/>
      <c r="I124" s="102"/>
      <c r="J124" s="98"/>
      <c r="K124" s="98"/>
      <c r="L124" s="98"/>
      <c r="M124" s="103"/>
      <c r="N124" s="104"/>
      <c r="O124" s="98"/>
      <c r="P124" s="102"/>
      <c r="Q124" s="98"/>
      <c r="R124" s="98"/>
      <c r="S124" s="98"/>
      <c r="T124" s="103"/>
      <c r="U124" s="104"/>
      <c r="V124" s="104"/>
      <c r="W124" s="102"/>
      <c r="X124" s="105"/>
      <c r="Y124" s="98"/>
      <c r="Z124" s="98"/>
      <c r="AA124" s="103"/>
      <c r="AB124" s="104"/>
      <c r="AC124" s="105"/>
      <c r="AD124" s="102"/>
      <c r="AE124" s="98"/>
      <c r="AF124" s="105"/>
      <c r="AG124" s="98"/>
      <c r="AH124" s="98">
        <f t="shared" si="21"/>
        <v>0</v>
      </c>
      <c r="AI124" s="98">
        <f t="shared" si="22"/>
        <v>0</v>
      </c>
    </row>
    <row r="125" spans="1:35" s="65" customFormat="1" ht="18" customHeight="1">
      <c r="A125" s="116"/>
      <c r="B125" s="117" t="s">
        <v>131</v>
      </c>
      <c r="C125" s="98"/>
      <c r="D125" s="105"/>
      <c r="E125" s="98"/>
      <c r="F125" s="103"/>
      <c r="G125" s="104"/>
      <c r="H125" s="98"/>
      <c r="I125" s="102"/>
      <c r="J125" s="98"/>
      <c r="K125" s="98"/>
      <c r="L125" s="98"/>
      <c r="M125" s="103"/>
      <c r="N125" s="104"/>
      <c r="O125" s="98"/>
      <c r="P125" s="102"/>
      <c r="Q125" s="98"/>
      <c r="R125" s="98"/>
      <c r="S125" s="98"/>
      <c r="T125" s="103"/>
      <c r="U125" s="104"/>
      <c r="V125" s="104"/>
      <c r="W125" s="102"/>
      <c r="X125" s="105"/>
      <c r="Y125" s="98"/>
      <c r="Z125" s="98"/>
      <c r="AA125" s="103"/>
      <c r="AB125" s="104"/>
      <c r="AC125" s="105"/>
      <c r="AD125" s="102"/>
      <c r="AE125" s="98"/>
      <c r="AF125" s="105"/>
      <c r="AG125" s="98"/>
      <c r="AH125" s="98">
        <f t="shared" si="21"/>
        <v>0</v>
      </c>
      <c r="AI125" s="98">
        <f t="shared" si="22"/>
        <v>0</v>
      </c>
    </row>
    <row r="126" spans="1:35" s="65" customFormat="1" ht="18" customHeight="1">
      <c r="A126" s="118"/>
      <c r="B126" s="119" t="s">
        <v>132</v>
      </c>
      <c r="C126" s="90"/>
      <c r="D126" s="97"/>
      <c r="E126" s="90"/>
      <c r="F126" s="95"/>
      <c r="G126" s="96"/>
      <c r="H126" s="90"/>
      <c r="I126" s="94"/>
      <c r="J126" s="90"/>
      <c r="K126" s="90"/>
      <c r="L126" s="90"/>
      <c r="M126" s="95"/>
      <c r="N126" s="96"/>
      <c r="O126" s="90"/>
      <c r="P126" s="94"/>
      <c r="Q126" s="90"/>
      <c r="R126" s="90"/>
      <c r="S126" s="90"/>
      <c r="T126" s="95"/>
      <c r="U126" s="96"/>
      <c r="V126" s="96"/>
      <c r="W126" s="94"/>
      <c r="X126" s="97"/>
      <c r="Y126" s="90"/>
      <c r="Z126" s="90"/>
      <c r="AA126" s="95"/>
      <c r="AB126" s="96"/>
      <c r="AC126" s="97"/>
      <c r="AD126" s="94"/>
      <c r="AE126" s="90"/>
      <c r="AF126" s="97"/>
      <c r="AG126" s="90"/>
      <c r="AH126" s="90">
        <f t="shared" si="21"/>
        <v>0</v>
      </c>
      <c r="AI126" s="90">
        <f t="shared" si="22"/>
        <v>0</v>
      </c>
    </row>
    <row r="127" spans="1:35" s="65" customFormat="1" ht="18" customHeight="1">
      <c r="A127" s="114" t="s">
        <v>133</v>
      </c>
      <c r="B127" s="115" t="s">
        <v>126</v>
      </c>
      <c r="C127" s="82"/>
      <c r="D127" s="89"/>
      <c r="E127" s="82"/>
      <c r="F127" s="87"/>
      <c r="G127" s="88"/>
      <c r="H127" s="82"/>
      <c r="I127" s="86"/>
      <c r="J127" s="82"/>
      <c r="K127" s="82"/>
      <c r="L127" s="82"/>
      <c r="M127" s="87"/>
      <c r="N127" s="88"/>
      <c r="O127" s="82"/>
      <c r="P127" s="86"/>
      <c r="Q127" s="82"/>
      <c r="R127" s="82"/>
      <c r="S127" s="82"/>
      <c r="T127" s="87"/>
      <c r="U127" s="88"/>
      <c r="V127" s="88"/>
      <c r="W127" s="86"/>
      <c r="X127" s="89"/>
      <c r="Y127" s="82"/>
      <c r="Z127" s="82"/>
      <c r="AA127" s="87"/>
      <c r="AB127" s="88"/>
      <c r="AC127" s="89"/>
      <c r="AD127" s="86"/>
      <c r="AE127" s="82"/>
      <c r="AF127" s="89"/>
      <c r="AG127" s="82"/>
      <c r="AH127" s="82">
        <f t="shared" si="21"/>
        <v>0</v>
      </c>
      <c r="AI127" s="82">
        <f t="shared" si="22"/>
        <v>0</v>
      </c>
    </row>
    <row r="128" spans="1:35" s="65" customFormat="1" ht="18" customHeight="1">
      <c r="A128" s="116"/>
      <c r="B128" s="117" t="s">
        <v>127</v>
      </c>
      <c r="C128" s="98"/>
      <c r="D128" s="105"/>
      <c r="E128" s="98"/>
      <c r="F128" s="103"/>
      <c r="G128" s="104"/>
      <c r="H128" s="98"/>
      <c r="I128" s="102"/>
      <c r="J128" s="98"/>
      <c r="K128" s="98"/>
      <c r="L128" s="98"/>
      <c r="M128" s="103"/>
      <c r="N128" s="104"/>
      <c r="O128" s="98"/>
      <c r="P128" s="102"/>
      <c r="Q128" s="98"/>
      <c r="R128" s="98"/>
      <c r="S128" s="98"/>
      <c r="T128" s="103"/>
      <c r="U128" s="104"/>
      <c r="V128" s="104"/>
      <c r="W128" s="102"/>
      <c r="X128" s="105"/>
      <c r="Y128" s="98"/>
      <c r="Z128" s="98"/>
      <c r="AA128" s="103"/>
      <c r="AB128" s="104"/>
      <c r="AC128" s="105"/>
      <c r="AD128" s="102"/>
      <c r="AE128" s="98"/>
      <c r="AF128" s="105"/>
      <c r="AG128" s="98"/>
      <c r="AH128" s="98">
        <f t="shared" si="21"/>
        <v>0</v>
      </c>
      <c r="AI128" s="98">
        <f t="shared" si="22"/>
        <v>0</v>
      </c>
    </row>
    <row r="129" spans="1:35" s="65" customFormat="1" ht="18" customHeight="1">
      <c r="A129" s="118"/>
      <c r="B129" s="119" t="s">
        <v>128</v>
      </c>
      <c r="C129" s="90"/>
      <c r="D129" s="97"/>
      <c r="E129" s="90"/>
      <c r="F129" s="95"/>
      <c r="G129" s="96"/>
      <c r="H129" s="90"/>
      <c r="I129" s="94"/>
      <c r="J129" s="90"/>
      <c r="K129" s="90"/>
      <c r="L129" s="90"/>
      <c r="M129" s="95"/>
      <c r="N129" s="96"/>
      <c r="O129" s="90"/>
      <c r="P129" s="94"/>
      <c r="Q129" s="90"/>
      <c r="R129" s="90"/>
      <c r="S129" s="90"/>
      <c r="T129" s="95"/>
      <c r="U129" s="96"/>
      <c r="V129" s="96"/>
      <c r="W129" s="94"/>
      <c r="X129" s="97"/>
      <c r="Y129" s="90"/>
      <c r="Z129" s="90"/>
      <c r="AA129" s="95"/>
      <c r="AB129" s="96"/>
      <c r="AC129" s="97"/>
      <c r="AD129" s="94"/>
      <c r="AE129" s="90"/>
      <c r="AF129" s="97"/>
      <c r="AG129" s="90"/>
      <c r="AH129" s="90">
        <f t="shared" si="21"/>
        <v>0</v>
      </c>
      <c r="AI129" s="90">
        <f t="shared" si="22"/>
        <v>0</v>
      </c>
    </row>
    <row r="130" spans="1:35" s="65" customFormat="1" ht="18" customHeight="1">
      <c r="A130" s="120" t="s">
        <v>134</v>
      </c>
      <c r="B130" s="121" t="s">
        <v>126</v>
      </c>
      <c r="C130" s="82"/>
      <c r="D130" s="89"/>
      <c r="E130" s="82"/>
      <c r="F130" s="87"/>
      <c r="G130" s="88"/>
      <c r="H130" s="82"/>
      <c r="I130" s="86"/>
      <c r="J130" s="82"/>
      <c r="K130" s="82"/>
      <c r="L130" s="82"/>
      <c r="M130" s="87"/>
      <c r="N130" s="88"/>
      <c r="O130" s="82"/>
      <c r="P130" s="86"/>
      <c r="Q130" s="82"/>
      <c r="R130" s="82"/>
      <c r="S130" s="82"/>
      <c r="T130" s="87"/>
      <c r="U130" s="88"/>
      <c r="V130" s="88"/>
      <c r="W130" s="86"/>
      <c r="X130" s="89"/>
      <c r="Y130" s="82"/>
      <c r="Z130" s="82"/>
      <c r="AA130" s="87"/>
      <c r="AB130" s="88"/>
      <c r="AC130" s="89"/>
      <c r="AD130" s="86"/>
      <c r="AE130" s="82"/>
      <c r="AF130" s="89"/>
      <c r="AG130" s="82"/>
      <c r="AH130" s="82">
        <f t="shared" si="21"/>
        <v>0</v>
      </c>
      <c r="AI130" s="82">
        <f t="shared" si="22"/>
        <v>0</v>
      </c>
    </row>
    <row r="131" spans="1:35" s="65" customFormat="1" ht="18" customHeight="1">
      <c r="A131" s="122"/>
      <c r="B131" s="123" t="s">
        <v>127</v>
      </c>
      <c r="C131" s="98"/>
      <c r="D131" s="105"/>
      <c r="E131" s="98"/>
      <c r="F131" s="103"/>
      <c r="G131" s="104"/>
      <c r="H131" s="98"/>
      <c r="I131" s="102"/>
      <c r="J131" s="98"/>
      <c r="K131" s="98"/>
      <c r="L131" s="98"/>
      <c r="M131" s="103"/>
      <c r="N131" s="104"/>
      <c r="O131" s="98"/>
      <c r="P131" s="102"/>
      <c r="Q131" s="98"/>
      <c r="R131" s="98"/>
      <c r="S131" s="98"/>
      <c r="T131" s="103"/>
      <c r="U131" s="104"/>
      <c r="V131" s="104"/>
      <c r="W131" s="102"/>
      <c r="X131" s="105"/>
      <c r="Y131" s="98"/>
      <c r="Z131" s="98"/>
      <c r="AA131" s="103"/>
      <c r="AB131" s="104"/>
      <c r="AC131" s="105"/>
      <c r="AD131" s="102"/>
      <c r="AE131" s="98"/>
      <c r="AF131" s="105"/>
      <c r="AG131" s="98"/>
      <c r="AH131" s="98">
        <f t="shared" si="21"/>
        <v>0</v>
      </c>
      <c r="AI131" s="98">
        <f t="shared" si="22"/>
        <v>0</v>
      </c>
    </row>
    <row r="132" spans="1:35" s="65" customFormat="1" ht="18" customHeight="1">
      <c r="A132" s="122"/>
      <c r="B132" s="123" t="s">
        <v>128</v>
      </c>
      <c r="C132" s="98"/>
      <c r="D132" s="105"/>
      <c r="E132" s="98"/>
      <c r="F132" s="103"/>
      <c r="G132" s="104"/>
      <c r="H132" s="98"/>
      <c r="I132" s="102"/>
      <c r="J132" s="98"/>
      <c r="K132" s="98"/>
      <c r="L132" s="98"/>
      <c r="M132" s="103"/>
      <c r="N132" s="104"/>
      <c r="O132" s="98"/>
      <c r="P132" s="102"/>
      <c r="Q132" s="98"/>
      <c r="R132" s="98"/>
      <c r="S132" s="98"/>
      <c r="T132" s="103"/>
      <c r="U132" s="104"/>
      <c r="V132" s="104"/>
      <c r="W132" s="102"/>
      <c r="X132" s="105"/>
      <c r="Y132" s="98"/>
      <c r="Z132" s="98"/>
      <c r="AA132" s="103"/>
      <c r="AB132" s="104"/>
      <c r="AC132" s="105"/>
      <c r="AD132" s="102"/>
      <c r="AE132" s="98"/>
      <c r="AF132" s="105"/>
      <c r="AG132" s="98"/>
      <c r="AH132" s="98">
        <f t="shared" si="21"/>
        <v>0</v>
      </c>
      <c r="AI132" s="98">
        <f t="shared" si="22"/>
        <v>0</v>
      </c>
    </row>
    <row r="133" spans="1:35" s="65" customFormat="1" ht="18" customHeight="1">
      <c r="A133" s="122"/>
      <c r="B133" s="123" t="s">
        <v>129</v>
      </c>
      <c r="C133" s="98"/>
      <c r="D133" s="105"/>
      <c r="E133" s="98"/>
      <c r="F133" s="103"/>
      <c r="G133" s="104"/>
      <c r="H133" s="98"/>
      <c r="I133" s="102"/>
      <c r="J133" s="98"/>
      <c r="K133" s="98"/>
      <c r="L133" s="98"/>
      <c r="M133" s="103"/>
      <c r="N133" s="104"/>
      <c r="O133" s="98"/>
      <c r="P133" s="102"/>
      <c r="Q133" s="98"/>
      <c r="R133" s="98"/>
      <c r="S133" s="98"/>
      <c r="T133" s="103"/>
      <c r="U133" s="104"/>
      <c r="V133" s="104"/>
      <c r="W133" s="102"/>
      <c r="X133" s="105"/>
      <c r="Y133" s="98"/>
      <c r="Z133" s="98"/>
      <c r="AA133" s="103"/>
      <c r="AB133" s="104"/>
      <c r="AC133" s="105"/>
      <c r="AD133" s="102"/>
      <c r="AE133" s="98"/>
      <c r="AF133" s="105"/>
      <c r="AG133" s="98"/>
      <c r="AH133" s="98">
        <f t="shared" si="21"/>
        <v>0</v>
      </c>
      <c r="AI133" s="98">
        <f t="shared" si="22"/>
        <v>0</v>
      </c>
    </row>
    <row r="134" spans="1:35" s="65" customFormat="1" ht="18" customHeight="1">
      <c r="A134" s="124"/>
      <c r="B134" s="125" t="s">
        <v>130</v>
      </c>
      <c r="C134" s="90"/>
      <c r="D134" s="97"/>
      <c r="E134" s="90"/>
      <c r="F134" s="95"/>
      <c r="G134" s="96"/>
      <c r="H134" s="90"/>
      <c r="I134" s="94"/>
      <c r="J134" s="90"/>
      <c r="K134" s="90"/>
      <c r="L134" s="90"/>
      <c r="M134" s="95"/>
      <c r="N134" s="96"/>
      <c r="O134" s="90"/>
      <c r="P134" s="94"/>
      <c r="Q134" s="90"/>
      <c r="R134" s="90"/>
      <c r="S134" s="90"/>
      <c r="T134" s="95"/>
      <c r="U134" s="96"/>
      <c r="V134" s="96"/>
      <c r="W134" s="94"/>
      <c r="X134" s="97"/>
      <c r="Y134" s="90"/>
      <c r="Z134" s="90"/>
      <c r="AA134" s="95"/>
      <c r="AB134" s="96"/>
      <c r="AC134" s="97"/>
      <c r="AD134" s="94"/>
      <c r="AE134" s="90"/>
      <c r="AF134" s="97"/>
      <c r="AG134" s="90"/>
      <c r="AH134" s="90">
        <f t="shared" si="21"/>
        <v>0</v>
      </c>
      <c r="AI134" s="90">
        <f t="shared" si="22"/>
        <v>0</v>
      </c>
    </row>
    <row r="135" spans="1:35" ht="18" customHeight="1">
      <c r="A135" s="71" t="s">
        <v>119</v>
      </c>
      <c r="B135" s="71" t="s">
        <v>135</v>
      </c>
      <c r="C135" s="71">
        <f>SUM(C119:C134)</f>
        <v>0</v>
      </c>
      <c r="D135" s="79">
        <f t="shared" ref="D135:AG135" si="23">SUM(D119:D134)</f>
        <v>0</v>
      </c>
      <c r="E135" s="71">
        <f t="shared" si="23"/>
        <v>0</v>
      </c>
      <c r="F135" s="76">
        <f t="shared" si="23"/>
        <v>0</v>
      </c>
      <c r="G135" s="77">
        <f t="shared" si="23"/>
        <v>0</v>
      </c>
      <c r="H135" s="71">
        <f t="shared" si="23"/>
        <v>0</v>
      </c>
      <c r="I135" s="78">
        <f t="shared" si="23"/>
        <v>0</v>
      </c>
      <c r="J135" s="71">
        <f t="shared" si="23"/>
        <v>0</v>
      </c>
      <c r="K135" s="71">
        <f t="shared" si="23"/>
        <v>0</v>
      </c>
      <c r="L135" s="71">
        <f t="shared" si="23"/>
        <v>0</v>
      </c>
      <c r="M135" s="76">
        <f t="shared" si="23"/>
        <v>0</v>
      </c>
      <c r="N135" s="77">
        <f t="shared" si="23"/>
        <v>0</v>
      </c>
      <c r="O135" s="71">
        <f t="shared" si="23"/>
        <v>0</v>
      </c>
      <c r="P135" s="78">
        <f t="shared" si="23"/>
        <v>0</v>
      </c>
      <c r="Q135" s="71">
        <f t="shared" si="23"/>
        <v>0</v>
      </c>
      <c r="R135" s="71">
        <f t="shared" si="23"/>
        <v>0</v>
      </c>
      <c r="S135" s="71">
        <f t="shared" si="23"/>
        <v>0</v>
      </c>
      <c r="T135" s="76">
        <f t="shared" si="23"/>
        <v>0</v>
      </c>
      <c r="U135" s="77">
        <f t="shared" si="23"/>
        <v>0</v>
      </c>
      <c r="V135" s="77">
        <f t="shared" si="23"/>
        <v>0</v>
      </c>
      <c r="W135" s="78">
        <f t="shared" si="23"/>
        <v>0</v>
      </c>
      <c r="X135" s="79">
        <f t="shared" si="23"/>
        <v>0</v>
      </c>
      <c r="Y135" s="71">
        <f t="shared" si="23"/>
        <v>0</v>
      </c>
      <c r="Z135" s="71">
        <f t="shared" si="23"/>
        <v>0</v>
      </c>
      <c r="AA135" s="76">
        <f t="shared" si="23"/>
        <v>0</v>
      </c>
      <c r="AB135" s="77">
        <f t="shared" si="23"/>
        <v>0</v>
      </c>
      <c r="AC135" s="79">
        <f t="shared" si="23"/>
        <v>0</v>
      </c>
      <c r="AD135" s="78">
        <f t="shared" si="23"/>
        <v>0</v>
      </c>
      <c r="AE135" s="71">
        <f t="shared" si="23"/>
        <v>0</v>
      </c>
      <c r="AF135" s="79">
        <f t="shared" si="23"/>
        <v>0</v>
      </c>
      <c r="AG135" s="71">
        <f t="shared" si="23"/>
        <v>0</v>
      </c>
      <c r="AH135" s="106">
        <f>SUM(AH119:AH134)</f>
        <v>0</v>
      </c>
      <c r="AI135" s="106">
        <f>SUM(AI119:AI134)</f>
        <v>0</v>
      </c>
    </row>
    <row r="136" spans="1:35" s="129" customFormat="1" ht="18" customHeight="1">
      <c r="A136" s="127"/>
      <c r="B136" s="127"/>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8"/>
      <c r="AI136" s="128"/>
    </row>
    <row r="138" spans="1:35" ht="18" customHeight="1">
      <c r="A138" s="66" t="s">
        <v>102</v>
      </c>
      <c r="B138" s="67"/>
      <c r="C138" s="485" t="s">
        <v>139</v>
      </c>
      <c r="D138" s="485"/>
      <c r="E138" s="485"/>
      <c r="F138" s="485"/>
      <c r="G138" s="485"/>
      <c r="H138" s="485"/>
      <c r="I138" s="485"/>
      <c r="J138" s="485"/>
      <c r="K138" s="485"/>
      <c r="L138" s="485"/>
      <c r="M138" s="485"/>
      <c r="N138" s="485"/>
      <c r="O138" s="485"/>
      <c r="P138" s="485"/>
      <c r="Q138" s="485"/>
      <c r="R138" s="485"/>
      <c r="S138" s="485"/>
      <c r="T138" s="485"/>
      <c r="U138" s="485"/>
      <c r="V138" s="485"/>
      <c r="W138" s="485"/>
      <c r="X138" s="485"/>
      <c r="Y138" s="485"/>
      <c r="Z138" s="485"/>
      <c r="AA138" s="485"/>
      <c r="AB138" s="485"/>
      <c r="AC138" s="485"/>
      <c r="AD138" s="485"/>
      <c r="AE138" s="485"/>
      <c r="AF138" s="485"/>
      <c r="AG138" s="485"/>
      <c r="AH138" s="68" t="s">
        <v>12</v>
      </c>
      <c r="AI138" s="68" t="s">
        <v>40</v>
      </c>
    </row>
    <row r="139" spans="1:35" s="65" customFormat="1" ht="18" customHeight="1">
      <c r="A139" s="69"/>
      <c r="B139" s="70"/>
      <c r="C139" s="71">
        <v>1</v>
      </c>
      <c r="D139" s="71">
        <v>2</v>
      </c>
      <c r="E139" s="71">
        <v>3</v>
      </c>
      <c r="F139" s="71">
        <v>4</v>
      </c>
      <c r="G139" s="71">
        <v>5</v>
      </c>
      <c r="H139" s="71">
        <v>6</v>
      </c>
      <c r="I139" s="71">
        <v>7</v>
      </c>
      <c r="J139" s="71">
        <v>8</v>
      </c>
      <c r="K139" s="71">
        <v>9</v>
      </c>
      <c r="L139" s="71">
        <v>10</v>
      </c>
      <c r="M139" s="71">
        <v>11</v>
      </c>
      <c r="N139" s="71">
        <v>12</v>
      </c>
      <c r="O139" s="71">
        <v>13</v>
      </c>
      <c r="P139" s="71">
        <v>14</v>
      </c>
      <c r="Q139" s="71">
        <v>15</v>
      </c>
      <c r="R139" s="71">
        <v>16</v>
      </c>
      <c r="S139" s="71">
        <v>17</v>
      </c>
      <c r="T139" s="71">
        <v>18</v>
      </c>
      <c r="U139" s="71">
        <v>19</v>
      </c>
      <c r="V139" s="71">
        <v>20</v>
      </c>
      <c r="W139" s="71">
        <v>21</v>
      </c>
      <c r="X139" s="71">
        <v>22</v>
      </c>
      <c r="Y139" s="71">
        <v>23</v>
      </c>
      <c r="Z139" s="71">
        <v>24</v>
      </c>
      <c r="AA139" s="71">
        <v>25</v>
      </c>
      <c r="AB139" s="71">
        <v>26</v>
      </c>
      <c r="AC139" s="71">
        <v>27</v>
      </c>
      <c r="AD139" s="71">
        <v>28</v>
      </c>
      <c r="AE139" s="71">
        <v>29</v>
      </c>
      <c r="AF139" s="71">
        <v>30</v>
      </c>
      <c r="AG139" s="71">
        <v>31</v>
      </c>
      <c r="AH139" s="72"/>
      <c r="AI139" s="73"/>
    </row>
    <row r="140" spans="1:35" s="65" customFormat="1" ht="18" customHeight="1">
      <c r="A140" s="74"/>
      <c r="B140" s="75"/>
      <c r="C140" s="76" t="s">
        <v>107</v>
      </c>
      <c r="D140" s="77" t="s">
        <v>108</v>
      </c>
      <c r="E140" s="71" t="s">
        <v>13</v>
      </c>
      <c r="F140" s="79" t="s">
        <v>109</v>
      </c>
      <c r="G140" s="71" t="s">
        <v>104</v>
      </c>
      <c r="H140" s="71" t="s">
        <v>105</v>
      </c>
      <c r="I140" s="71" t="s">
        <v>106</v>
      </c>
      <c r="J140" s="76" t="s">
        <v>107</v>
      </c>
      <c r="K140" s="77" t="s">
        <v>108</v>
      </c>
      <c r="L140" s="71" t="s">
        <v>13</v>
      </c>
      <c r="M140" s="77" t="s">
        <v>109</v>
      </c>
      <c r="N140" s="71" t="s">
        <v>104</v>
      </c>
      <c r="O140" s="71" t="s">
        <v>105</v>
      </c>
      <c r="P140" s="71" t="s">
        <v>106</v>
      </c>
      <c r="Q140" s="76" t="s">
        <v>107</v>
      </c>
      <c r="R140" s="77" t="s">
        <v>108</v>
      </c>
      <c r="S140" s="77" t="s">
        <v>13</v>
      </c>
      <c r="T140" s="79" t="s">
        <v>109</v>
      </c>
      <c r="U140" s="79" t="s">
        <v>104</v>
      </c>
      <c r="V140" s="71" t="s">
        <v>105</v>
      </c>
      <c r="W140" s="71" t="s">
        <v>106</v>
      </c>
      <c r="X140" s="76" t="s">
        <v>107</v>
      </c>
      <c r="Y140" s="77" t="s">
        <v>108</v>
      </c>
      <c r="Z140" s="79" t="s">
        <v>13</v>
      </c>
      <c r="AA140" s="79" t="s">
        <v>109</v>
      </c>
      <c r="AB140" s="71" t="s">
        <v>104</v>
      </c>
      <c r="AC140" s="79" t="s">
        <v>105</v>
      </c>
      <c r="AD140" s="71" t="s">
        <v>106</v>
      </c>
      <c r="AE140" s="76" t="s">
        <v>107</v>
      </c>
      <c r="AF140" s="77" t="s">
        <v>108</v>
      </c>
      <c r="AG140" s="71" t="s">
        <v>13</v>
      </c>
      <c r="AH140" s="80"/>
      <c r="AI140" s="81"/>
    </row>
    <row r="141" spans="1:35" s="65" customFormat="1" ht="18" customHeight="1">
      <c r="A141" s="68" t="s">
        <v>110</v>
      </c>
      <c r="B141" s="82" t="s">
        <v>111</v>
      </c>
      <c r="C141" s="87"/>
      <c r="D141" s="88"/>
      <c r="E141" s="82"/>
      <c r="F141" s="89"/>
      <c r="G141" s="82"/>
      <c r="H141" s="82"/>
      <c r="I141" s="82"/>
      <c r="J141" s="87"/>
      <c r="K141" s="88"/>
      <c r="L141" s="82"/>
      <c r="M141" s="88"/>
      <c r="N141" s="82"/>
      <c r="O141" s="82"/>
      <c r="P141" s="82"/>
      <c r="Q141" s="87"/>
      <c r="R141" s="88"/>
      <c r="S141" s="88"/>
      <c r="T141" s="89"/>
      <c r="U141" s="89"/>
      <c r="V141" s="82"/>
      <c r="W141" s="82"/>
      <c r="X141" s="87"/>
      <c r="Y141" s="88"/>
      <c r="Z141" s="89"/>
      <c r="AA141" s="89"/>
      <c r="AB141" s="82"/>
      <c r="AC141" s="89"/>
      <c r="AD141" s="82"/>
      <c r="AE141" s="87"/>
      <c r="AF141" s="88"/>
      <c r="AG141" s="82"/>
      <c r="AH141" s="82">
        <f>SUM(C141:AG141)</f>
        <v>0</v>
      </c>
      <c r="AI141" s="82">
        <f>COUNTA(C141:AG141)</f>
        <v>0</v>
      </c>
    </row>
    <row r="142" spans="1:35" s="65" customFormat="1" ht="18" customHeight="1">
      <c r="A142" s="81"/>
      <c r="B142" s="90" t="s">
        <v>112</v>
      </c>
      <c r="C142" s="95"/>
      <c r="D142" s="96"/>
      <c r="E142" s="90"/>
      <c r="F142" s="97"/>
      <c r="G142" s="90"/>
      <c r="H142" s="90"/>
      <c r="I142" s="90"/>
      <c r="J142" s="95"/>
      <c r="K142" s="96"/>
      <c r="L142" s="90"/>
      <c r="M142" s="96"/>
      <c r="N142" s="90"/>
      <c r="O142" s="90"/>
      <c r="P142" s="90"/>
      <c r="Q142" s="95"/>
      <c r="R142" s="96"/>
      <c r="S142" s="96"/>
      <c r="T142" s="97"/>
      <c r="U142" s="97"/>
      <c r="V142" s="90"/>
      <c r="W142" s="90"/>
      <c r="X142" s="95"/>
      <c r="Y142" s="96"/>
      <c r="Z142" s="97"/>
      <c r="AA142" s="97"/>
      <c r="AB142" s="90"/>
      <c r="AC142" s="97"/>
      <c r="AD142" s="90"/>
      <c r="AE142" s="95"/>
      <c r="AF142" s="96"/>
      <c r="AG142" s="90"/>
      <c r="AH142" s="90">
        <f t="shared" ref="AH142:AH147" si="24">SUM(C142:AG142)</f>
        <v>0</v>
      </c>
      <c r="AI142" s="90">
        <f t="shared" ref="AI142:AI147" si="25">COUNTA(C142:AG142)</f>
        <v>0</v>
      </c>
    </row>
    <row r="143" spans="1:35" s="65" customFormat="1" ht="18" customHeight="1">
      <c r="A143" s="68" t="s">
        <v>113</v>
      </c>
      <c r="B143" s="82" t="s">
        <v>114</v>
      </c>
      <c r="C143" s="87"/>
      <c r="D143" s="88"/>
      <c r="E143" s="82"/>
      <c r="F143" s="89"/>
      <c r="G143" s="82"/>
      <c r="H143" s="82"/>
      <c r="I143" s="82"/>
      <c r="J143" s="87"/>
      <c r="K143" s="88"/>
      <c r="L143" s="82"/>
      <c r="M143" s="88"/>
      <c r="N143" s="82"/>
      <c r="O143" s="82"/>
      <c r="P143" s="82"/>
      <c r="Q143" s="87"/>
      <c r="R143" s="88"/>
      <c r="S143" s="88"/>
      <c r="T143" s="89"/>
      <c r="U143" s="89"/>
      <c r="V143" s="82"/>
      <c r="W143" s="82"/>
      <c r="X143" s="87"/>
      <c r="Y143" s="88"/>
      <c r="Z143" s="89"/>
      <c r="AA143" s="89"/>
      <c r="AB143" s="82"/>
      <c r="AC143" s="89"/>
      <c r="AD143" s="82"/>
      <c r="AE143" s="87"/>
      <c r="AF143" s="88"/>
      <c r="AG143" s="82"/>
      <c r="AH143" s="82">
        <f t="shared" si="24"/>
        <v>0</v>
      </c>
      <c r="AI143" s="82">
        <f t="shared" si="25"/>
        <v>0</v>
      </c>
    </row>
    <row r="144" spans="1:35" s="65" customFormat="1" ht="18" customHeight="1">
      <c r="A144" s="73"/>
      <c r="B144" s="98" t="s">
        <v>115</v>
      </c>
      <c r="C144" s="103"/>
      <c r="D144" s="104"/>
      <c r="E144" s="98"/>
      <c r="F144" s="105"/>
      <c r="G144" s="98"/>
      <c r="H144" s="98"/>
      <c r="I144" s="98"/>
      <c r="J144" s="103"/>
      <c r="K144" s="104"/>
      <c r="L144" s="98"/>
      <c r="M144" s="104"/>
      <c r="N144" s="98"/>
      <c r="O144" s="98"/>
      <c r="P144" s="98"/>
      <c r="Q144" s="103"/>
      <c r="R144" s="104"/>
      <c r="S144" s="104"/>
      <c r="T144" s="105"/>
      <c r="U144" s="105"/>
      <c r="V144" s="98"/>
      <c r="W144" s="98"/>
      <c r="X144" s="103"/>
      <c r="Y144" s="104"/>
      <c r="Z144" s="105"/>
      <c r="AA144" s="105"/>
      <c r="AB144" s="98"/>
      <c r="AC144" s="105"/>
      <c r="AD144" s="98"/>
      <c r="AE144" s="103"/>
      <c r="AF144" s="104"/>
      <c r="AG144" s="98"/>
      <c r="AH144" s="98">
        <f t="shared" si="24"/>
        <v>0</v>
      </c>
      <c r="AI144" s="98">
        <f t="shared" si="25"/>
        <v>0</v>
      </c>
    </row>
    <row r="145" spans="1:35" s="65" customFormat="1" ht="18" customHeight="1">
      <c r="A145" s="73"/>
      <c r="B145" s="98" t="s">
        <v>116</v>
      </c>
      <c r="C145" s="103"/>
      <c r="D145" s="104"/>
      <c r="E145" s="98"/>
      <c r="F145" s="105"/>
      <c r="G145" s="98"/>
      <c r="H145" s="98"/>
      <c r="I145" s="98"/>
      <c r="J145" s="103"/>
      <c r="K145" s="104"/>
      <c r="L145" s="98"/>
      <c r="M145" s="104"/>
      <c r="N145" s="98"/>
      <c r="O145" s="98"/>
      <c r="P145" s="98"/>
      <c r="Q145" s="103"/>
      <c r="R145" s="104"/>
      <c r="S145" s="104"/>
      <c r="T145" s="105"/>
      <c r="U145" s="105"/>
      <c r="V145" s="98"/>
      <c r="W145" s="98"/>
      <c r="X145" s="103"/>
      <c r="Y145" s="104"/>
      <c r="Z145" s="105"/>
      <c r="AA145" s="105"/>
      <c r="AB145" s="98"/>
      <c r="AC145" s="105"/>
      <c r="AD145" s="98"/>
      <c r="AE145" s="103"/>
      <c r="AF145" s="104"/>
      <c r="AG145" s="98"/>
      <c r="AH145" s="98">
        <f t="shared" si="24"/>
        <v>0</v>
      </c>
      <c r="AI145" s="98">
        <f t="shared" si="25"/>
        <v>0</v>
      </c>
    </row>
    <row r="146" spans="1:35" s="65" customFormat="1" ht="18" customHeight="1">
      <c r="A146" s="73"/>
      <c r="B146" s="98" t="s">
        <v>117</v>
      </c>
      <c r="C146" s="103"/>
      <c r="D146" s="104"/>
      <c r="E146" s="98"/>
      <c r="F146" s="105"/>
      <c r="G146" s="98"/>
      <c r="H146" s="98"/>
      <c r="I146" s="98"/>
      <c r="J146" s="103"/>
      <c r="K146" s="104"/>
      <c r="L146" s="98"/>
      <c r="M146" s="104"/>
      <c r="N146" s="98"/>
      <c r="O146" s="98"/>
      <c r="P146" s="98"/>
      <c r="Q146" s="103"/>
      <c r="R146" s="104"/>
      <c r="S146" s="104"/>
      <c r="T146" s="105"/>
      <c r="U146" s="105"/>
      <c r="V146" s="98"/>
      <c r="W146" s="98"/>
      <c r="X146" s="103"/>
      <c r="Y146" s="104"/>
      <c r="Z146" s="105"/>
      <c r="AA146" s="105"/>
      <c r="AB146" s="98"/>
      <c r="AC146" s="105"/>
      <c r="AD146" s="98"/>
      <c r="AE146" s="103"/>
      <c r="AF146" s="104"/>
      <c r="AG146" s="98"/>
      <c r="AH146" s="98">
        <f t="shared" si="24"/>
        <v>0</v>
      </c>
      <c r="AI146" s="98">
        <f t="shared" si="25"/>
        <v>0</v>
      </c>
    </row>
    <row r="147" spans="1:35" s="65" customFormat="1" ht="18" customHeight="1">
      <c r="A147" s="81"/>
      <c r="B147" s="90" t="s">
        <v>118</v>
      </c>
      <c r="C147" s="95"/>
      <c r="D147" s="96"/>
      <c r="E147" s="90"/>
      <c r="F147" s="97"/>
      <c r="G147" s="90"/>
      <c r="H147" s="90"/>
      <c r="I147" s="90"/>
      <c r="J147" s="95"/>
      <c r="K147" s="96"/>
      <c r="L147" s="90"/>
      <c r="M147" s="96"/>
      <c r="N147" s="90"/>
      <c r="O147" s="90"/>
      <c r="P147" s="90"/>
      <c r="Q147" s="95"/>
      <c r="R147" s="96"/>
      <c r="S147" s="96"/>
      <c r="T147" s="97"/>
      <c r="U147" s="97"/>
      <c r="V147" s="90"/>
      <c r="W147" s="90"/>
      <c r="X147" s="95"/>
      <c r="Y147" s="96"/>
      <c r="Z147" s="97"/>
      <c r="AA147" s="97"/>
      <c r="AB147" s="90"/>
      <c r="AC147" s="97"/>
      <c r="AD147" s="90"/>
      <c r="AE147" s="95"/>
      <c r="AF147" s="96"/>
      <c r="AG147" s="90"/>
      <c r="AH147" s="90">
        <f t="shared" si="24"/>
        <v>0</v>
      </c>
      <c r="AI147" s="90">
        <f t="shared" si="25"/>
        <v>0</v>
      </c>
    </row>
    <row r="148" spans="1:35" s="65" customFormat="1" ht="18" customHeight="1">
      <c r="A148" s="71" t="s">
        <v>119</v>
      </c>
      <c r="B148" s="71" t="s">
        <v>120</v>
      </c>
      <c r="C148" s="76">
        <f t="shared" ref="C148:AG148" si="26">SUM(C141:C147)</f>
        <v>0</v>
      </c>
      <c r="D148" s="77">
        <f t="shared" si="26"/>
        <v>0</v>
      </c>
      <c r="E148" s="71">
        <f t="shared" si="26"/>
        <v>0</v>
      </c>
      <c r="F148" s="79">
        <f t="shared" si="26"/>
        <v>0</v>
      </c>
      <c r="G148" s="71">
        <f t="shared" si="26"/>
        <v>0</v>
      </c>
      <c r="H148" s="71">
        <f t="shared" si="26"/>
        <v>0</v>
      </c>
      <c r="I148" s="71">
        <f t="shared" si="26"/>
        <v>0</v>
      </c>
      <c r="J148" s="76">
        <f t="shared" si="26"/>
        <v>0</v>
      </c>
      <c r="K148" s="77">
        <f t="shared" si="26"/>
        <v>0</v>
      </c>
      <c r="L148" s="71">
        <f t="shared" si="26"/>
        <v>0</v>
      </c>
      <c r="M148" s="77">
        <f t="shared" si="26"/>
        <v>0</v>
      </c>
      <c r="N148" s="71">
        <f t="shared" si="26"/>
        <v>0</v>
      </c>
      <c r="O148" s="71">
        <f t="shared" si="26"/>
        <v>0</v>
      </c>
      <c r="P148" s="71">
        <f t="shared" si="26"/>
        <v>0</v>
      </c>
      <c r="Q148" s="76">
        <f t="shared" si="26"/>
        <v>0</v>
      </c>
      <c r="R148" s="77">
        <f t="shared" si="26"/>
        <v>0</v>
      </c>
      <c r="S148" s="77">
        <f t="shared" si="26"/>
        <v>0</v>
      </c>
      <c r="T148" s="79">
        <f t="shared" si="26"/>
        <v>0</v>
      </c>
      <c r="U148" s="79">
        <f t="shared" si="26"/>
        <v>0</v>
      </c>
      <c r="V148" s="71">
        <f t="shared" si="26"/>
        <v>0</v>
      </c>
      <c r="W148" s="71">
        <f t="shared" si="26"/>
        <v>0</v>
      </c>
      <c r="X148" s="76">
        <f t="shared" si="26"/>
        <v>0</v>
      </c>
      <c r="Y148" s="77">
        <f t="shared" si="26"/>
        <v>0</v>
      </c>
      <c r="Z148" s="79">
        <f t="shared" si="26"/>
        <v>0</v>
      </c>
      <c r="AA148" s="79">
        <f t="shared" si="26"/>
        <v>0</v>
      </c>
      <c r="AB148" s="71">
        <f t="shared" si="26"/>
        <v>0</v>
      </c>
      <c r="AC148" s="79">
        <f t="shared" si="26"/>
        <v>0</v>
      </c>
      <c r="AD148" s="71">
        <f t="shared" si="26"/>
        <v>0</v>
      </c>
      <c r="AE148" s="76">
        <f t="shared" si="26"/>
        <v>0</v>
      </c>
      <c r="AF148" s="77">
        <f t="shared" si="26"/>
        <v>0</v>
      </c>
      <c r="AG148" s="71">
        <f t="shared" si="26"/>
        <v>0</v>
      </c>
      <c r="AH148" s="106">
        <f>SUM(AH141:AH147)</f>
        <v>0</v>
      </c>
      <c r="AI148" s="106">
        <f>SUM(AI141:AI147)</f>
        <v>0</v>
      </c>
    </row>
    <row r="149" spans="1:35" s="65" customFormat="1" ht="8.25" customHeight="1">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row>
    <row r="150" spans="1:35" s="65" customFormat="1" ht="18" customHeight="1">
      <c r="A150" s="66" t="s">
        <v>102</v>
      </c>
      <c r="B150" s="67"/>
      <c r="C150" s="485" t="s">
        <v>139</v>
      </c>
      <c r="D150" s="485"/>
      <c r="E150" s="485"/>
      <c r="F150" s="485"/>
      <c r="G150" s="485"/>
      <c r="H150" s="485"/>
      <c r="I150" s="485"/>
      <c r="J150" s="485"/>
      <c r="K150" s="485"/>
      <c r="L150" s="485"/>
      <c r="M150" s="485"/>
      <c r="N150" s="485"/>
      <c r="O150" s="485"/>
      <c r="P150" s="485"/>
      <c r="Q150" s="485"/>
      <c r="R150" s="485"/>
      <c r="S150" s="485"/>
      <c r="T150" s="485"/>
      <c r="U150" s="485"/>
      <c r="V150" s="485"/>
      <c r="W150" s="485"/>
      <c r="X150" s="485"/>
      <c r="Y150" s="485"/>
      <c r="Z150" s="485"/>
      <c r="AA150" s="485"/>
      <c r="AB150" s="485"/>
      <c r="AC150" s="485"/>
      <c r="AD150" s="485"/>
      <c r="AE150" s="485"/>
      <c r="AF150" s="485"/>
      <c r="AG150" s="485"/>
      <c r="AH150" s="108" t="s">
        <v>121</v>
      </c>
      <c r="AI150" s="68" t="s">
        <v>122</v>
      </c>
    </row>
    <row r="151" spans="1:35" s="65" customFormat="1" ht="18" customHeight="1">
      <c r="A151" s="69"/>
      <c r="B151" s="70"/>
      <c r="C151" s="71">
        <v>1</v>
      </c>
      <c r="D151" s="71">
        <v>2</v>
      </c>
      <c r="E151" s="71">
        <v>3</v>
      </c>
      <c r="F151" s="71">
        <v>4</v>
      </c>
      <c r="G151" s="71">
        <v>5</v>
      </c>
      <c r="H151" s="71">
        <v>6</v>
      </c>
      <c r="I151" s="71">
        <v>7</v>
      </c>
      <c r="J151" s="71">
        <v>8</v>
      </c>
      <c r="K151" s="71">
        <v>9</v>
      </c>
      <c r="L151" s="71">
        <v>10</v>
      </c>
      <c r="M151" s="71">
        <v>11</v>
      </c>
      <c r="N151" s="71">
        <v>12</v>
      </c>
      <c r="O151" s="71">
        <v>13</v>
      </c>
      <c r="P151" s="71">
        <v>14</v>
      </c>
      <c r="Q151" s="71">
        <v>15</v>
      </c>
      <c r="R151" s="71">
        <v>16</v>
      </c>
      <c r="S151" s="71">
        <v>17</v>
      </c>
      <c r="T151" s="71">
        <v>18</v>
      </c>
      <c r="U151" s="71">
        <v>19</v>
      </c>
      <c r="V151" s="71">
        <v>20</v>
      </c>
      <c r="W151" s="71">
        <v>21</v>
      </c>
      <c r="X151" s="71">
        <v>22</v>
      </c>
      <c r="Y151" s="71">
        <v>23</v>
      </c>
      <c r="Z151" s="71">
        <v>24</v>
      </c>
      <c r="AA151" s="71">
        <v>25</v>
      </c>
      <c r="AB151" s="71">
        <v>26</v>
      </c>
      <c r="AC151" s="71">
        <v>27</v>
      </c>
      <c r="AD151" s="71">
        <v>28</v>
      </c>
      <c r="AE151" s="71">
        <v>29</v>
      </c>
      <c r="AF151" s="71">
        <v>30</v>
      </c>
      <c r="AG151" s="71">
        <v>31</v>
      </c>
      <c r="AH151" s="72"/>
      <c r="AI151" s="73"/>
    </row>
    <row r="152" spans="1:35" s="65" customFormat="1" ht="18" customHeight="1">
      <c r="A152" s="74"/>
      <c r="B152" s="75"/>
      <c r="C152" s="76" t="s">
        <v>107</v>
      </c>
      <c r="D152" s="77" t="s">
        <v>108</v>
      </c>
      <c r="E152" s="71" t="s">
        <v>13</v>
      </c>
      <c r="F152" s="79" t="s">
        <v>109</v>
      </c>
      <c r="G152" s="71" t="s">
        <v>104</v>
      </c>
      <c r="H152" s="71" t="s">
        <v>105</v>
      </c>
      <c r="I152" s="71" t="s">
        <v>106</v>
      </c>
      <c r="J152" s="76" t="s">
        <v>107</v>
      </c>
      <c r="K152" s="77" t="s">
        <v>108</v>
      </c>
      <c r="L152" s="71" t="s">
        <v>13</v>
      </c>
      <c r="M152" s="77" t="s">
        <v>109</v>
      </c>
      <c r="N152" s="71" t="s">
        <v>104</v>
      </c>
      <c r="O152" s="71" t="s">
        <v>105</v>
      </c>
      <c r="P152" s="71" t="s">
        <v>106</v>
      </c>
      <c r="Q152" s="76" t="s">
        <v>107</v>
      </c>
      <c r="R152" s="77" t="s">
        <v>108</v>
      </c>
      <c r="S152" s="77" t="s">
        <v>13</v>
      </c>
      <c r="T152" s="79" t="s">
        <v>109</v>
      </c>
      <c r="U152" s="79" t="s">
        <v>104</v>
      </c>
      <c r="V152" s="71" t="s">
        <v>105</v>
      </c>
      <c r="W152" s="71" t="s">
        <v>106</v>
      </c>
      <c r="X152" s="76" t="s">
        <v>107</v>
      </c>
      <c r="Y152" s="77" t="s">
        <v>108</v>
      </c>
      <c r="Z152" s="79" t="s">
        <v>13</v>
      </c>
      <c r="AA152" s="79" t="s">
        <v>109</v>
      </c>
      <c r="AB152" s="71" t="s">
        <v>104</v>
      </c>
      <c r="AC152" s="79" t="s">
        <v>105</v>
      </c>
      <c r="AD152" s="71" t="s">
        <v>106</v>
      </c>
      <c r="AE152" s="76" t="s">
        <v>107</v>
      </c>
      <c r="AF152" s="77" t="s">
        <v>108</v>
      </c>
      <c r="AG152" s="71" t="s">
        <v>13</v>
      </c>
      <c r="AH152" s="80"/>
      <c r="AI152" s="81"/>
    </row>
    <row r="153" spans="1:35" s="65" customFormat="1" ht="18" customHeight="1">
      <c r="A153" s="109" t="s">
        <v>123</v>
      </c>
      <c r="B153" s="109" t="s">
        <v>124</v>
      </c>
      <c r="C153" s="76"/>
      <c r="D153" s="77"/>
      <c r="E153" s="71"/>
      <c r="F153" s="79"/>
      <c r="G153" s="71"/>
      <c r="H153" s="71"/>
      <c r="I153" s="71"/>
      <c r="J153" s="76"/>
      <c r="K153" s="77"/>
      <c r="L153" s="71"/>
      <c r="M153" s="77"/>
      <c r="N153" s="71"/>
      <c r="O153" s="71"/>
      <c r="P153" s="71"/>
      <c r="Q153" s="76"/>
      <c r="R153" s="77"/>
      <c r="S153" s="77"/>
      <c r="T153" s="79"/>
      <c r="U153" s="79"/>
      <c r="V153" s="71"/>
      <c r="W153" s="71"/>
      <c r="X153" s="76"/>
      <c r="Y153" s="77"/>
      <c r="Z153" s="79"/>
      <c r="AA153" s="79"/>
      <c r="AB153" s="71"/>
      <c r="AC153" s="79"/>
      <c r="AD153" s="71"/>
      <c r="AE153" s="76"/>
      <c r="AF153" s="77"/>
      <c r="AG153" s="71"/>
      <c r="AH153" s="71">
        <f>SUM(C153:AG153)</f>
        <v>0</v>
      </c>
      <c r="AI153" s="71">
        <f>COUNTA(C153:AG153)</f>
        <v>0</v>
      </c>
    </row>
    <row r="154" spans="1:35" s="65" customFormat="1" ht="18" customHeight="1">
      <c r="A154" s="114" t="s">
        <v>125</v>
      </c>
      <c r="B154" s="115" t="s">
        <v>126</v>
      </c>
      <c r="C154" s="87"/>
      <c r="D154" s="88"/>
      <c r="E154" s="82"/>
      <c r="F154" s="89"/>
      <c r="G154" s="82"/>
      <c r="H154" s="82"/>
      <c r="I154" s="82"/>
      <c r="J154" s="87"/>
      <c r="K154" s="88"/>
      <c r="L154" s="82"/>
      <c r="M154" s="88"/>
      <c r="N154" s="82"/>
      <c r="O154" s="82"/>
      <c r="P154" s="82"/>
      <c r="Q154" s="87"/>
      <c r="R154" s="88"/>
      <c r="S154" s="88"/>
      <c r="T154" s="89"/>
      <c r="U154" s="89"/>
      <c r="V154" s="82"/>
      <c r="W154" s="82"/>
      <c r="X154" s="87"/>
      <c r="Y154" s="88"/>
      <c r="Z154" s="89"/>
      <c r="AA154" s="89"/>
      <c r="AB154" s="82"/>
      <c r="AC154" s="89"/>
      <c r="AD154" s="82"/>
      <c r="AE154" s="87"/>
      <c r="AF154" s="88"/>
      <c r="AG154" s="82"/>
      <c r="AH154" s="82">
        <f t="shared" ref="AH154:AH168" si="27">SUM(C154:AG154)</f>
        <v>0</v>
      </c>
      <c r="AI154" s="82">
        <f t="shared" ref="AI154:AI168" si="28">COUNTA(C154:AG154)</f>
        <v>0</v>
      </c>
    </row>
    <row r="155" spans="1:35" s="65" customFormat="1" ht="18" customHeight="1">
      <c r="A155" s="116"/>
      <c r="B155" s="117" t="s">
        <v>127</v>
      </c>
      <c r="C155" s="103"/>
      <c r="D155" s="104"/>
      <c r="E155" s="98"/>
      <c r="F155" s="105"/>
      <c r="G155" s="98"/>
      <c r="H155" s="98"/>
      <c r="I155" s="98"/>
      <c r="J155" s="103"/>
      <c r="K155" s="104"/>
      <c r="L155" s="98"/>
      <c r="M155" s="104"/>
      <c r="N155" s="98"/>
      <c r="O155" s="98"/>
      <c r="P155" s="98"/>
      <c r="Q155" s="103"/>
      <c r="R155" s="104"/>
      <c r="S155" s="104"/>
      <c r="T155" s="105"/>
      <c r="U155" s="105"/>
      <c r="V155" s="98"/>
      <c r="W155" s="98"/>
      <c r="X155" s="103"/>
      <c r="Y155" s="104"/>
      <c r="Z155" s="105"/>
      <c r="AA155" s="105"/>
      <c r="AB155" s="98"/>
      <c r="AC155" s="105"/>
      <c r="AD155" s="98"/>
      <c r="AE155" s="103"/>
      <c r="AF155" s="104"/>
      <c r="AG155" s="98"/>
      <c r="AH155" s="98">
        <f t="shared" si="27"/>
        <v>0</v>
      </c>
      <c r="AI155" s="98">
        <f t="shared" si="28"/>
        <v>0</v>
      </c>
    </row>
    <row r="156" spans="1:35" s="65" customFormat="1" ht="18" customHeight="1">
      <c r="A156" s="116"/>
      <c r="B156" s="117" t="s">
        <v>128</v>
      </c>
      <c r="C156" s="103"/>
      <c r="D156" s="104"/>
      <c r="E156" s="98"/>
      <c r="F156" s="105"/>
      <c r="G156" s="98"/>
      <c r="H156" s="98"/>
      <c r="I156" s="98"/>
      <c r="J156" s="103"/>
      <c r="K156" s="104"/>
      <c r="L156" s="98"/>
      <c r="M156" s="104"/>
      <c r="N156" s="98"/>
      <c r="O156" s="98"/>
      <c r="P156" s="98"/>
      <c r="Q156" s="103"/>
      <c r="R156" s="104"/>
      <c r="S156" s="104"/>
      <c r="T156" s="105"/>
      <c r="U156" s="105"/>
      <c r="V156" s="98"/>
      <c r="W156" s="98"/>
      <c r="X156" s="103"/>
      <c r="Y156" s="104"/>
      <c r="Z156" s="105"/>
      <c r="AA156" s="105"/>
      <c r="AB156" s="98"/>
      <c r="AC156" s="105"/>
      <c r="AD156" s="98"/>
      <c r="AE156" s="103"/>
      <c r="AF156" s="104"/>
      <c r="AG156" s="98"/>
      <c r="AH156" s="98">
        <f t="shared" si="27"/>
        <v>0</v>
      </c>
      <c r="AI156" s="98">
        <f t="shared" si="28"/>
        <v>0</v>
      </c>
    </row>
    <row r="157" spans="1:35" s="65" customFormat="1" ht="18" customHeight="1">
      <c r="A157" s="116"/>
      <c r="B157" s="117" t="s">
        <v>129</v>
      </c>
      <c r="C157" s="103"/>
      <c r="D157" s="104"/>
      <c r="E157" s="98"/>
      <c r="F157" s="105"/>
      <c r="G157" s="98"/>
      <c r="H157" s="98"/>
      <c r="I157" s="98"/>
      <c r="J157" s="103"/>
      <c r="K157" s="104"/>
      <c r="L157" s="98"/>
      <c r="M157" s="104"/>
      <c r="N157" s="98"/>
      <c r="O157" s="98"/>
      <c r="P157" s="98"/>
      <c r="Q157" s="103"/>
      <c r="R157" s="104"/>
      <c r="S157" s="104"/>
      <c r="T157" s="105"/>
      <c r="U157" s="105"/>
      <c r="V157" s="98"/>
      <c r="W157" s="98"/>
      <c r="X157" s="103"/>
      <c r="Y157" s="104"/>
      <c r="Z157" s="105"/>
      <c r="AA157" s="105"/>
      <c r="AB157" s="98"/>
      <c r="AC157" s="105"/>
      <c r="AD157" s="98"/>
      <c r="AE157" s="103"/>
      <c r="AF157" s="104"/>
      <c r="AG157" s="98"/>
      <c r="AH157" s="98">
        <f t="shared" si="27"/>
        <v>0</v>
      </c>
      <c r="AI157" s="98">
        <f t="shared" si="28"/>
        <v>0</v>
      </c>
    </row>
    <row r="158" spans="1:35" s="65" customFormat="1" ht="18" customHeight="1">
      <c r="A158" s="116"/>
      <c r="B158" s="117" t="s">
        <v>130</v>
      </c>
      <c r="C158" s="103"/>
      <c r="D158" s="104"/>
      <c r="E158" s="98"/>
      <c r="F158" s="105"/>
      <c r="G158" s="98"/>
      <c r="H158" s="98"/>
      <c r="I158" s="98"/>
      <c r="J158" s="103"/>
      <c r="K158" s="104"/>
      <c r="L158" s="98"/>
      <c r="M158" s="104"/>
      <c r="N158" s="98"/>
      <c r="O158" s="98"/>
      <c r="P158" s="98"/>
      <c r="Q158" s="103"/>
      <c r="R158" s="104"/>
      <c r="S158" s="104"/>
      <c r="T158" s="105"/>
      <c r="U158" s="105"/>
      <c r="V158" s="98"/>
      <c r="W158" s="98"/>
      <c r="X158" s="103"/>
      <c r="Y158" s="104"/>
      <c r="Z158" s="105"/>
      <c r="AA158" s="105"/>
      <c r="AB158" s="98"/>
      <c r="AC158" s="105"/>
      <c r="AD158" s="98"/>
      <c r="AE158" s="103"/>
      <c r="AF158" s="104"/>
      <c r="AG158" s="98"/>
      <c r="AH158" s="98">
        <f t="shared" si="27"/>
        <v>0</v>
      </c>
      <c r="AI158" s="98">
        <f t="shared" si="28"/>
        <v>0</v>
      </c>
    </row>
    <row r="159" spans="1:35" s="65" customFormat="1" ht="18" customHeight="1">
      <c r="A159" s="116"/>
      <c r="B159" s="117" t="s">
        <v>131</v>
      </c>
      <c r="C159" s="103"/>
      <c r="D159" s="104"/>
      <c r="E159" s="98"/>
      <c r="F159" s="105"/>
      <c r="G159" s="98"/>
      <c r="H159" s="98"/>
      <c r="I159" s="98"/>
      <c r="J159" s="103"/>
      <c r="K159" s="104"/>
      <c r="L159" s="98"/>
      <c r="M159" s="104"/>
      <c r="N159" s="98"/>
      <c r="O159" s="98"/>
      <c r="P159" s="98"/>
      <c r="Q159" s="103"/>
      <c r="R159" s="104"/>
      <c r="S159" s="104"/>
      <c r="T159" s="105"/>
      <c r="U159" s="105"/>
      <c r="V159" s="98"/>
      <c r="W159" s="98"/>
      <c r="X159" s="103"/>
      <c r="Y159" s="104"/>
      <c r="Z159" s="105"/>
      <c r="AA159" s="105"/>
      <c r="AB159" s="98"/>
      <c r="AC159" s="105"/>
      <c r="AD159" s="98"/>
      <c r="AE159" s="103"/>
      <c r="AF159" s="104"/>
      <c r="AG159" s="98"/>
      <c r="AH159" s="98">
        <f t="shared" si="27"/>
        <v>0</v>
      </c>
      <c r="AI159" s="98">
        <f t="shared" si="28"/>
        <v>0</v>
      </c>
    </row>
    <row r="160" spans="1:35" s="65" customFormat="1" ht="18" customHeight="1">
      <c r="A160" s="118"/>
      <c r="B160" s="119" t="s">
        <v>132</v>
      </c>
      <c r="C160" s="95"/>
      <c r="D160" s="96"/>
      <c r="E160" s="90"/>
      <c r="F160" s="97"/>
      <c r="G160" s="90"/>
      <c r="H160" s="90"/>
      <c r="I160" s="90"/>
      <c r="J160" s="95"/>
      <c r="K160" s="96"/>
      <c r="L160" s="90"/>
      <c r="M160" s="96"/>
      <c r="N160" s="90"/>
      <c r="O160" s="90"/>
      <c r="P160" s="90"/>
      <c r="Q160" s="95"/>
      <c r="R160" s="96"/>
      <c r="S160" s="96"/>
      <c r="T160" s="97"/>
      <c r="U160" s="97"/>
      <c r="V160" s="90"/>
      <c r="W160" s="90"/>
      <c r="X160" s="95"/>
      <c r="Y160" s="96"/>
      <c r="Z160" s="97"/>
      <c r="AA160" s="97"/>
      <c r="AB160" s="90"/>
      <c r="AC160" s="97"/>
      <c r="AD160" s="90"/>
      <c r="AE160" s="95"/>
      <c r="AF160" s="96"/>
      <c r="AG160" s="90"/>
      <c r="AH160" s="90">
        <f t="shared" si="27"/>
        <v>0</v>
      </c>
      <c r="AI160" s="90">
        <f t="shared" si="28"/>
        <v>0</v>
      </c>
    </row>
    <row r="161" spans="1:35" s="65" customFormat="1" ht="18" customHeight="1">
      <c r="A161" s="114" t="s">
        <v>133</v>
      </c>
      <c r="B161" s="115" t="s">
        <v>126</v>
      </c>
      <c r="C161" s="87"/>
      <c r="D161" s="88"/>
      <c r="E161" s="82"/>
      <c r="F161" s="89"/>
      <c r="G161" s="82"/>
      <c r="H161" s="82"/>
      <c r="I161" s="82"/>
      <c r="J161" s="87"/>
      <c r="K161" s="88"/>
      <c r="L161" s="82"/>
      <c r="M161" s="88"/>
      <c r="N161" s="82"/>
      <c r="O161" s="82"/>
      <c r="P161" s="82"/>
      <c r="Q161" s="87"/>
      <c r="R161" s="88"/>
      <c r="S161" s="88"/>
      <c r="T161" s="89"/>
      <c r="U161" s="89"/>
      <c r="V161" s="82"/>
      <c r="W161" s="82"/>
      <c r="X161" s="87"/>
      <c r="Y161" s="88"/>
      <c r="Z161" s="89"/>
      <c r="AA161" s="89"/>
      <c r="AB161" s="82"/>
      <c r="AC161" s="89"/>
      <c r="AD161" s="82"/>
      <c r="AE161" s="87"/>
      <c r="AF161" s="88"/>
      <c r="AG161" s="82"/>
      <c r="AH161" s="82">
        <f t="shared" si="27"/>
        <v>0</v>
      </c>
      <c r="AI161" s="82">
        <f t="shared" si="28"/>
        <v>0</v>
      </c>
    </row>
    <row r="162" spans="1:35" s="65" customFormat="1" ht="18" customHeight="1">
      <c r="A162" s="116"/>
      <c r="B162" s="117" t="s">
        <v>127</v>
      </c>
      <c r="C162" s="103"/>
      <c r="D162" s="104"/>
      <c r="E162" s="98"/>
      <c r="F162" s="105"/>
      <c r="G162" s="98"/>
      <c r="H162" s="98"/>
      <c r="I162" s="98"/>
      <c r="J162" s="103"/>
      <c r="K162" s="104"/>
      <c r="L162" s="98"/>
      <c r="M162" s="104"/>
      <c r="N162" s="98"/>
      <c r="O162" s="98"/>
      <c r="P162" s="98"/>
      <c r="Q162" s="103"/>
      <c r="R162" s="104"/>
      <c r="S162" s="104"/>
      <c r="T162" s="105"/>
      <c r="U162" s="105"/>
      <c r="V162" s="98"/>
      <c r="W162" s="98"/>
      <c r="X162" s="103"/>
      <c r="Y162" s="104"/>
      <c r="Z162" s="105"/>
      <c r="AA162" s="105"/>
      <c r="AB162" s="98"/>
      <c r="AC162" s="105"/>
      <c r="AD162" s="98"/>
      <c r="AE162" s="103"/>
      <c r="AF162" s="104"/>
      <c r="AG162" s="98"/>
      <c r="AH162" s="98">
        <f t="shared" si="27"/>
        <v>0</v>
      </c>
      <c r="AI162" s="98">
        <f t="shared" si="28"/>
        <v>0</v>
      </c>
    </row>
    <row r="163" spans="1:35" s="65" customFormat="1" ht="18" customHeight="1">
      <c r="A163" s="118"/>
      <c r="B163" s="119" t="s">
        <v>128</v>
      </c>
      <c r="C163" s="95"/>
      <c r="D163" s="96"/>
      <c r="E163" s="90"/>
      <c r="F163" s="97"/>
      <c r="G163" s="90"/>
      <c r="H163" s="90"/>
      <c r="I163" s="90"/>
      <c r="J163" s="95"/>
      <c r="K163" s="96"/>
      <c r="L163" s="90"/>
      <c r="M163" s="96"/>
      <c r="N163" s="90"/>
      <c r="O163" s="90"/>
      <c r="P163" s="90"/>
      <c r="Q163" s="95"/>
      <c r="R163" s="96"/>
      <c r="S163" s="96"/>
      <c r="T163" s="97"/>
      <c r="U163" s="97"/>
      <c r="V163" s="90"/>
      <c r="W163" s="90"/>
      <c r="X163" s="95"/>
      <c r="Y163" s="96"/>
      <c r="Z163" s="97"/>
      <c r="AA163" s="97"/>
      <c r="AB163" s="90"/>
      <c r="AC163" s="97"/>
      <c r="AD163" s="90"/>
      <c r="AE163" s="95"/>
      <c r="AF163" s="96"/>
      <c r="AG163" s="90"/>
      <c r="AH163" s="90">
        <f t="shared" si="27"/>
        <v>0</v>
      </c>
      <c r="AI163" s="90">
        <f t="shared" si="28"/>
        <v>0</v>
      </c>
    </row>
    <row r="164" spans="1:35" s="65" customFormat="1" ht="18" customHeight="1">
      <c r="A164" s="120" t="s">
        <v>134</v>
      </c>
      <c r="B164" s="121" t="s">
        <v>126</v>
      </c>
      <c r="C164" s="87"/>
      <c r="D164" s="88"/>
      <c r="E164" s="82"/>
      <c r="F164" s="89"/>
      <c r="G164" s="82"/>
      <c r="H164" s="82"/>
      <c r="I164" s="82"/>
      <c r="J164" s="87"/>
      <c r="K164" s="88"/>
      <c r="L164" s="82"/>
      <c r="M164" s="88"/>
      <c r="N164" s="82"/>
      <c r="O164" s="82"/>
      <c r="P164" s="82"/>
      <c r="Q164" s="87"/>
      <c r="R164" s="88"/>
      <c r="S164" s="88"/>
      <c r="T164" s="89"/>
      <c r="U164" s="89"/>
      <c r="V164" s="82"/>
      <c r="W164" s="82"/>
      <c r="X164" s="87"/>
      <c r="Y164" s="88"/>
      <c r="Z164" s="89"/>
      <c r="AA164" s="89"/>
      <c r="AB164" s="82"/>
      <c r="AC164" s="89"/>
      <c r="AD164" s="82"/>
      <c r="AE164" s="87"/>
      <c r="AF164" s="88"/>
      <c r="AG164" s="82"/>
      <c r="AH164" s="82">
        <f t="shared" si="27"/>
        <v>0</v>
      </c>
      <c r="AI164" s="82">
        <f t="shared" si="28"/>
        <v>0</v>
      </c>
    </row>
    <row r="165" spans="1:35" s="65" customFormat="1" ht="18" customHeight="1">
      <c r="A165" s="122"/>
      <c r="B165" s="123" t="s">
        <v>127</v>
      </c>
      <c r="C165" s="103"/>
      <c r="D165" s="104"/>
      <c r="E165" s="98"/>
      <c r="F165" s="105"/>
      <c r="G165" s="98"/>
      <c r="H165" s="98"/>
      <c r="I165" s="98"/>
      <c r="J165" s="103"/>
      <c r="K165" s="104"/>
      <c r="L165" s="98"/>
      <c r="M165" s="104"/>
      <c r="N165" s="98"/>
      <c r="O165" s="98"/>
      <c r="P165" s="98"/>
      <c r="Q165" s="103"/>
      <c r="R165" s="104"/>
      <c r="S165" s="104"/>
      <c r="T165" s="105"/>
      <c r="U165" s="105"/>
      <c r="V165" s="98"/>
      <c r="W165" s="98"/>
      <c r="X165" s="103"/>
      <c r="Y165" s="104"/>
      <c r="Z165" s="105"/>
      <c r="AA165" s="105"/>
      <c r="AB165" s="98"/>
      <c r="AC165" s="105"/>
      <c r="AD165" s="98"/>
      <c r="AE165" s="103"/>
      <c r="AF165" s="104"/>
      <c r="AG165" s="98"/>
      <c r="AH165" s="98">
        <f t="shared" si="27"/>
        <v>0</v>
      </c>
      <c r="AI165" s="98">
        <f t="shared" si="28"/>
        <v>0</v>
      </c>
    </row>
    <row r="166" spans="1:35" s="65" customFormat="1" ht="18" customHeight="1">
      <c r="A166" s="122"/>
      <c r="B166" s="123" t="s">
        <v>128</v>
      </c>
      <c r="C166" s="103"/>
      <c r="D166" s="104"/>
      <c r="E166" s="98"/>
      <c r="F166" s="105"/>
      <c r="G166" s="98"/>
      <c r="H166" s="98"/>
      <c r="I166" s="98"/>
      <c r="J166" s="103"/>
      <c r="K166" s="104"/>
      <c r="L166" s="98"/>
      <c r="M166" s="104"/>
      <c r="N166" s="98"/>
      <c r="O166" s="98"/>
      <c r="P166" s="98"/>
      <c r="Q166" s="103"/>
      <c r="R166" s="104"/>
      <c r="S166" s="104"/>
      <c r="T166" s="105"/>
      <c r="U166" s="105"/>
      <c r="V166" s="98"/>
      <c r="W166" s="98"/>
      <c r="X166" s="103"/>
      <c r="Y166" s="104"/>
      <c r="Z166" s="105"/>
      <c r="AA166" s="105"/>
      <c r="AB166" s="98"/>
      <c r="AC166" s="105"/>
      <c r="AD166" s="98"/>
      <c r="AE166" s="103"/>
      <c r="AF166" s="104"/>
      <c r="AG166" s="98"/>
      <c r="AH166" s="98">
        <f t="shared" si="27"/>
        <v>0</v>
      </c>
      <c r="AI166" s="98">
        <f t="shared" si="28"/>
        <v>0</v>
      </c>
    </row>
    <row r="167" spans="1:35" s="65" customFormat="1" ht="18" customHeight="1">
      <c r="A167" s="122"/>
      <c r="B167" s="123" t="s">
        <v>129</v>
      </c>
      <c r="C167" s="103"/>
      <c r="D167" s="104"/>
      <c r="E167" s="98"/>
      <c r="F167" s="105"/>
      <c r="G167" s="98"/>
      <c r="H167" s="98"/>
      <c r="I167" s="98"/>
      <c r="J167" s="103"/>
      <c r="K167" s="104"/>
      <c r="L167" s="98"/>
      <c r="M167" s="104"/>
      <c r="N167" s="98"/>
      <c r="O167" s="98"/>
      <c r="P167" s="98"/>
      <c r="Q167" s="103"/>
      <c r="R167" s="104"/>
      <c r="S167" s="104"/>
      <c r="T167" s="105"/>
      <c r="U167" s="105"/>
      <c r="V167" s="98"/>
      <c r="W167" s="98"/>
      <c r="X167" s="103"/>
      <c r="Y167" s="104"/>
      <c r="Z167" s="105"/>
      <c r="AA167" s="105"/>
      <c r="AB167" s="98"/>
      <c r="AC167" s="105"/>
      <c r="AD167" s="98"/>
      <c r="AE167" s="103"/>
      <c r="AF167" s="104"/>
      <c r="AG167" s="98"/>
      <c r="AH167" s="98">
        <f t="shared" si="27"/>
        <v>0</v>
      </c>
      <c r="AI167" s="98">
        <f t="shared" si="28"/>
        <v>0</v>
      </c>
    </row>
    <row r="168" spans="1:35" s="65" customFormat="1" ht="18" customHeight="1">
      <c r="A168" s="124"/>
      <c r="B168" s="125" t="s">
        <v>130</v>
      </c>
      <c r="C168" s="95"/>
      <c r="D168" s="96"/>
      <c r="E168" s="90"/>
      <c r="F168" s="97"/>
      <c r="G168" s="90"/>
      <c r="H168" s="90"/>
      <c r="I168" s="90"/>
      <c r="J168" s="95"/>
      <c r="K168" s="96"/>
      <c r="L168" s="90"/>
      <c r="M168" s="96"/>
      <c r="N168" s="90"/>
      <c r="O168" s="90"/>
      <c r="P168" s="90"/>
      <c r="Q168" s="95"/>
      <c r="R168" s="96"/>
      <c r="S168" s="96"/>
      <c r="T168" s="97"/>
      <c r="U168" s="97"/>
      <c r="V168" s="90"/>
      <c r="W168" s="90"/>
      <c r="X168" s="95"/>
      <c r="Y168" s="96"/>
      <c r="Z168" s="97"/>
      <c r="AA168" s="97"/>
      <c r="AB168" s="90"/>
      <c r="AC168" s="97"/>
      <c r="AD168" s="90"/>
      <c r="AE168" s="95"/>
      <c r="AF168" s="96"/>
      <c r="AG168" s="90"/>
      <c r="AH168" s="90">
        <f t="shared" si="27"/>
        <v>0</v>
      </c>
      <c r="AI168" s="90">
        <f t="shared" si="28"/>
        <v>0</v>
      </c>
    </row>
    <row r="169" spans="1:35" ht="18" customHeight="1">
      <c r="A169" s="71" t="s">
        <v>119</v>
      </c>
      <c r="B169" s="71" t="s">
        <v>135</v>
      </c>
      <c r="C169" s="76">
        <f>SUM(C153:C168)</f>
        <v>0</v>
      </c>
      <c r="D169" s="77">
        <f t="shared" ref="D169:AG169" si="29">SUM(D153:D168)</f>
        <v>0</v>
      </c>
      <c r="E169" s="71">
        <f t="shared" si="29"/>
        <v>0</v>
      </c>
      <c r="F169" s="79">
        <f t="shared" si="29"/>
        <v>0</v>
      </c>
      <c r="G169" s="71">
        <f t="shared" si="29"/>
        <v>0</v>
      </c>
      <c r="H169" s="71">
        <f t="shared" si="29"/>
        <v>0</v>
      </c>
      <c r="I169" s="71">
        <f t="shared" si="29"/>
        <v>0</v>
      </c>
      <c r="J169" s="76">
        <f t="shared" si="29"/>
        <v>0</v>
      </c>
      <c r="K169" s="77">
        <f t="shared" si="29"/>
        <v>0</v>
      </c>
      <c r="L169" s="71">
        <f t="shared" si="29"/>
        <v>0</v>
      </c>
      <c r="M169" s="77">
        <f t="shared" si="29"/>
        <v>0</v>
      </c>
      <c r="N169" s="71">
        <f t="shared" si="29"/>
        <v>0</v>
      </c>
      <c r="O169" s="71">
        <f t="shared" si="29"/>
        <v>0</v>
      </c>
      <c r="P169" s="71">
        <f t="shared" si="29"/>
        <v>0</v>
      </c>
      <c r="Q169" s="76">
        <f t="shared" si="29"/>
        <v>0</v>
      </c>
      <c r="R169" s="77">
        <f t="shared" si="29"/>
        <v>0</v>
      </c>
      <c r="S169" s="77">
        <f t="shared" si="29"/>
        <v>0</v>
      </c>
      <c r="T169" s="79">
        <f t="shared" si="29"/>
        <v>0</v>
      </c>
      <c r="U169" s="79">
        <f t="shared" si="29"/>
        <v>0</v>
      </c>
      <c r="V169" s="71">
        <f t="shared" si="29"/>
        <v>0</v>
      </c>
      <c r="W169" s="71">
        <f t="shared" si="29"/>
        <v>0</v>
      </c>
      <c r="X169" s="76">
        <f t="shared" si="29"/>
        <v>0</v>
      </c>
      <c r="Y169" s="77">
        <f t="shared" si="29"/>
        <v>0</v>
      </c>
      <c r="Z169" s="79">
        <f t="shared" si="29"/>
        <v>0</v>
      </c>
      <c r="AA169" s="79">
        <f t="shared" si="29"/>
        <v>0</v>
      </c>
      <c r="AB169" s="71">
        <f t="shared" si="29"/>
        <v>0</v>
      </c>
      <c r="AC169" s="79">
        <f t="shared" si="29"/>
        <v>0</v>
      </c>
      <c r="AD169" s="71">
        <f t="shared" si="29"/>
        <v>0</v>
      </c>
      <c r="AE169" s="76">
        <f t="shared" si="29"/>
        <v>0</v>
      </c>
      <c r="AF169" s="77">
        <f t="shared" si="29"/>
        <v>0</v>
      </c>
      <c r="AG169" s="71">
        <f t="shared" si="29"/>
        <v>0</v>
      </c>
      <c r="AH169" s="106">
        <f>SUM(AH153:AH168)</f>
        <v>0</v>
      </c>
      <c r="AI169" s="106">
        <f>SUM(AI153:AI168)</f>
        <v>0</v>
      </c>
    </row>
    <row r="172" spans="1:35" ht="18" customHeight="1">
      <c r="A172" s="66" t="s">
        <v>102</v>
      </c>
      <c r="B172" s="67"/>
      <c r="C172" s="485" t="s">
        <v>140</v>
      </c>
      <c r="D172" s="485"/>
      <c r="E172" s="485"/>
      <c r="F172" s="485"/>
      <c r="G172" s="485"/>
      <c r="H172" s="485"/>
      <c r="I172" s="485"/>
      <c r="J172" s="485"/>
      <c r="K172" s="485"/>
      <c r="L172" s="485"/>
      <c r="M172" s="485"/>
      <c r="N172" s="485"/>
      <c r="O172" s="485"/>
      <c r="P172" s="485"/>
      <c r="Q172" s="485"/>
      <c r="R172" s="485"/>
      <c r="S172" s="485"/>
      <c r="T172" s="485"/>
      <c r="U172" s="485"/>
      <c r="V172" s="485"/>
      <c r="W172" s="485"/>
      <c r="X172" s="485"/>
      <c r="Y172" s="485"/>
      <c r="Z172" s="485"/>
      <c r="AA172" s="485"/>
      <c r="AB172" s="485"/>
      <c r="AC172" s="485"/>
      <c r="AD172" s="485"/>
      <c r="AE172" s="485"/>
      <c r="AF172" s="485"/>
      <c r="AG172" s="485"/>
      <c r="AH172" s="68" t="s">
        <v>12</v>
      </c>
      <c r="AI172" s="68" t="s">
        <v>40</v>
      </c>
    </row>
    <row r="173" spans="1:35" s="65" customFormat="1" ht="18" customHeight="1">
      <c r="A173" s="69"/>
      <c r="B173" s="70"/>
      <c r="C173" s="71">
        <v>1</v>
      </c>
      <c r="D173" s="71">
        <v>2</v>
      </c>
      <c r="E173" s="71">
        <v>3</v>
      </c>
      <c r="F173" s="71">
        <v>4</v>
      </c>
      <c r="G173" s="71">
        <v>5</v>
      </c>
      <c r="H173" s="71">
        <v>6</v>
      </c>
      <c r="I173" s="71">
        <v>7</v>
      </c>
      <c r="J173" s="71">
        <v>8</v>
      </c>
      <c r="K173" s="71">
        <v>9</v>
      </c>
      <c r="L173" s="71">
        <v>10</v>
      </c>
      <c r="M173" s="71">
        <v>11</v>
      </c>
      <c r="N173" s="71">
        <v>12</v>
      </c>
      <c r="O173" s="71">
        <v>13</v>
      </c>
      <c r="P173" s="71">
        <v>14</v>
      </c>
      <c r="Q173" s="71">
        <v>15</v>
      </c>
      <c r="R173" s="71">
        <v>16</v>
      </c>
      <c r="S173" s="71">
        <v>17</v>
      </c>
      <c r="T173" s="71">
        <v>18</v>
      </c>
      <c r="U173" s="71">
        <v>19</v>
      </c>
      <c r="V173" s="71">
        <v>20</v>
      </c>
      <c r="W173" s="71">
        <v>21</v>
      </c>
      <c r="X173" s="71">
        <v>22</v>
      </c>
      <c r="Y173" s="71">
        <v>23</v>
      </c>
      <c r="Z173" s="71">
        <v>24</v>
      </c>
      <c r="AA173" s="71">
        <v>25</v>
      </c>
      <c r="AB173" s="71">
        <v>26</v>
      </c>
      <c r="AC173" s="71">
        <v>27</v>
      </c>
      <c r="AD173" s="71">
        <v>28</v>
      </c>
      <c r="AE173" s="71">
        <v>29</v>
      </c>
      <c r="AF173" s="71">
        <v>30</v>
      </c>
      <c r="AG173" s="71"/>
      <c r="AH173" s="72"/>
      <c r="AI173" s="73"/>
    </row>
    <row r="174" spans="1:35" s="65" customFormat="1" ht="18" customHeight="1">
      <c r="A174" s="74"/>
      <c r="B174" s="75"/>
      <c r="C174" s="78" t="s">
        <v>109</v>
      </c>
      <c r="D174" s="71" t="s">
        <v>104</v>
      </c>
      <c r="E174" s="71" t="s">
        <v>105</v>
      </c>
      <c r="F174" s="71" t="s">
        <v>106</v>
      </c>
      <c r="G174" s="76" t="s">
        <v>107</v>
      </c>
      <c r="H174" s="77" t="s">
        <v>108</v>
      </c>
      <c r="I174" s="71" t="s">
        <v>13</v>
      </c>
      <c r="J174" s="78" t="s">
        <v>109</v>
      </c>
      <c r="K174" s="71" t="s">
        <v>104</v>
      </c>
      <c r="L174" s="71" t="s">
        <v>105</v>
      </c>
      <c r="M174" s="71" t="s">
        <v>106</v>
      </c>
      <c r="N174" s="76" t="s">
        <v>107</v>
      </c>
      <c r="O174" s="77" t="s">
        <v>108</v>
      </c>
      <c r="P174" s="77" t="s">
        <v>13</v>
      </c>
      <c r="Q174" s="78" t="s">
        <v>109</v>
      </c>
      <c r="R174" s="79" t="s">
        <v>104</v>
      </c>
      <c r="S174" s="71" t="s">
        <v>105</v>
      </c>
      <c r="T174" s="71" t="s">
        <v>106</v>
      </c>
      <c r="U174" s="76" t="s">
        <v>107</v>
      </c>
      <c r="V174" s="77" t="s">
        <v>108</v>
      </c>
      <c r="W174" s="79" t="s">
        <v>13</v>
      </c>
      <c r="X174" s="78" t="s">
        <v>109</v>
      </c>
      <c r="Y174" s="71" t="s">
        <v>104</v>
      </c>
      <c r="Z174" s="79" t="s">
        <v>105</v>
      </c>
      <c r="AA174" s="71" t="s">
        <v>106</v>
      </c>
      <c r="AB174" s="76" t="s">
        <v>107</v>
      </c>
      <c r="AC174" s="77" t="s">
        <v>108</v>
      </c>
      <c r="AD174" s="71" t="s">
        <v>13</v>
      </c>
      <c r="AE174" s="78" t="s">
        <v>109</v>
      </c>
      <c r="AF174" s="71" t="s">
        <v>104</v>
      </c>
      <c r="AG174" s="79"/>
      <c r="AH174" s="80"/>
      <c r="AI174" s="81"/>
    </row>
    <row r="175" spans="1:35" s="65" customFormat="1" ht="18" customHeight="1">
      <c r="A175" s="68" t="s">
        <v>110</v>
      </c>
      <c r="B175" s="82" t="s">
        <v>111</v>
      </c>
      <c r="C175" s="86"/>
      <c r="D175" s="82"/>
      <c r="E175" s="82"/>
      <c r="F175" s="82"/>
      <c r="G175" s="87"/>
      <c r="H175" s="88"/>
      <c r="I175" s="82"/>
      <c r="J175" s="86"/>
      <c r="K175" s="82"/>
      <c r="L175" s="82"/>
      <c r="M175" s="82"/>
      <c r="N175" s="87"/>
      <c r="O175" s="88"/>
      <c r="P175" s="88"/>
      <c r="Q175" s="86"/>
      <c r="R175" s="89"/>
      <c r="S175" s="82"/>
      <c r="T175" s="82"/>
      <c r="U175" s="87"/>
      <c r="V175" s="88"/>
      <c r="W175" s="89"/>
      <c r="X175" s="86"/>
      <c r="Y175" s="82"/>
      <c r="Z175" s="89"/>
      <c r="AA175" s="82"/>
      <c r="AB175" s="87"/>
      <c r="AC175" s="88"/>
      <c r="AD175" s="82"/>
      <c r="AE175" s="86"/>
      <c r="AF175" s="82"/>
      <c r="AG175" s="89"/>
      <c r="AH175" s="82">
        <f>SUM(C175:AG175)</f>
        <v>0</v>
      </c>
      <c r="AI175" s="82">
        <f>COUNTA(C175:AG175)</f>
        <v>0</v>
      </c>
    </row>
    <row r="176" spans="1:35" s="65" customFormat="1" ht="18" customHeight="1">
      <c r="A176" s="81"/>
      <c r="B176" s="90" t="s">
        <v>112</v>
      </c>
      <c r="C176" s="94"/>
      <c r="D176" s="90"/>
      <c r="E176" s="90"/>
      <c r="F176" s="90"/>
      <c r="G176" s="95"/>
      <c r="H176" s="96"/>
      <c r="I176" s="90"/>
      <c r="J176" s="94"/>
      <c r="K176" s="90"/>
      <c r="L176" s="90"/>
      <c r="M176" s="90"/>
      <c r="N176" s="95"/>
      <c r="O176" s="96"/>
      <c r="P176" s="96"/>
      <c r="Q176" s="94"/>
      <c r="R176" s="97"/>
      <c r="S176" s="90"/>
      <c r="T176" s="90"/>
      <c r="U176" s="95"/>
      <c r="V176" s="96"/>
      <c r="W176" s="97"/>
      <c r="X176" s="94"/>
      <c r="Y176" s="90"/>
      <c r="Z176" s="97"/>
      <c r="AA176" s="90"/>
      <c r="AB176" s="95"/>
      <c r="AC176" s="96"/>
      <c r="AD176" s="90"/>
      <c r="AE176" s="94"/>
      <c r="AF176" s="90"/>
      <c r="AG176" s="97"/>
      <c r="AH176" s="90">
        <f t="shared" ref="AH176:AH181" si="30">SUM(C176:AG176)</f>
        <v>0</v>
      </c>
      <c r="AI176" s="90">
        <f t="shared" ref="AI176:AI181" si="31">COUNTA(C176:AG176)</f>
        <v>0</v>
      </c>
    </row>
    <row r="177" spans="1:35" s="65" customFormat="1" ht="18" customHeight="1">
      <c r="A177" s="68" t="s">
        <v>113</v>
      </c>
      <c r="B177" s="82" t="s">
        <v>114</v>
      </c>
      <c r="C177" s="86"/>
      <c r="D177" s="82"/>
      <c r="E177" s="82"/>
      <c r="F177" s="82"/>
      <c r="G177" s="87"/>
      <c r="H177" s="88"/>
      <c r="I177" s="82"/>
      <c r="J177" s="86"/>
      <c r="K177" s="82"/>
      <c r="L177" s="82"/>
      <c r="M177" s="82"/>
      <c r="N177" s="87"/>
      <c r="O177" s="88"/>
      <c r="P177" s="88"/>
      <c r="Q177" s="86"/>
      <c r="R177" s="89"/>
      <c r="S177" s="82"/>
      <c r="T177" s="82"/>
      <c r="U177" s="87"/>
      <c r="V177" s="88"/>
      <c r="W177" s="89"/>
      <c r="X177" s="86"/>
      <c r="Y177" s="82"/>
      <c r="Z177" s="89"/>
      <c r="AA177" s="82"/>
      <c r="AB177" s="87"/>
      <c r="AC177" s="88"/>
      <c r="AD177" s="82"/>
      <c r="AE177" s="86"/>
      <c r="AF177" s="82"/>
      <c r="AG177" s="89"/>
      <c r="AH177" s="82">
        <f t="shared" si="30"/>
        <v>0</v>
      </c>
      <c r="AI177" s="82">
        <f t="shared" si="31"/>
        <v>0</v>
      </c>
    </row>
    <row r="178" spans="1:35" s="65" customFormat="1" ht="18" customHeight="1">
      <c r="A178" s="73"/>
      <c r="B178" s="98" t="s">
        <v>115</v>
      </c>
      <c r="C178" s="102"/>
      <c r="D178" s="98"/>
      <c r="E178" s="98"/>
      <c r="F178" s="98"/>
      <c r="G178" s="103"/>
      <c r="H178" s="104"/>
      <c r="I178" s="98"/>
      <c r="J178" s="102"/>
      <c r="K178" s="98"/>
      <c r="L178" s="98"/>
      <c r="M178" s="98"/>
      <c r="N178" s="103"/>
      <c r="O178" s="104"/>
      <c r="P178" s="104"/>
      <c r="Q178" s="102"/>
      <c r="R178" s="105"/>
      <c r="S178" s="98"/>
      <c r="T178" s="98"/>
      <c r="U178" s="103"/>
      <c r="V178" s="104"/>
      <c r="W178" s="105"/>
      <c r="X178" s="102"/>
      <c r="Y178" s="98"/>
      <c r="Z178" s="105"/>
      <c r="AA178" s="98"/>
      <c r="AB178" s="103"/>
      <c r="AC178" s="104"/>
      <c r="AD178" s="98"/>
      <c r="AE178" s="102"/>
      <c r="AF178" s="98"/>
      <c r="AG178" s="105"/>
      <c r="AH178" s="98">
        <f t="shared" si="30"/>
        <v>0</v>
      </c>
      <c r="AI178" s="98">
        <f t="shared" si="31"/>
        <v>0</v>
      </c>
    </row>
    <row r="179" spans="1:35" s="65" customFormat="1" ht="18" customHeight="1">
      <c r="A179" s="73"/>
      <c r="B179" s="98" t="s">
        <v>116</v>
      </c>
      <c r="C179" s="102"/>
      <c r="D179" s="98"/>
      <c r="E179" s="98"/>
      <c r="F179" s="98"/>
      <c r="G179" s="103"/>
      <c r="H179" s="104"/>
      <c r="I179" s="98"/>
      <c r="J179" s="102"/>
      <c r="K179" s="98"/>
      <c r="L179" s="98"/>
      <c r="M179" s="98"/>
      <c r="N179" s="103"/>
      <c r="O179" s="104"/>
      <c r="P179" s="104"/>
      <c r="Q179" s="102"/>
      <c r="R179" s="105"/>
      <c r="S179" s="98"/>
      <c r="T179" s="98"/>
      <c r="U179" s="103"/>
      <c r="V179" s="104"/>
      <c r="W179" s="105"/>
      <c r="X179" s="102"/>
      <c r="Y179" s="98"/>
      <c r="Z179" s="105"/>
      <c r="AA179" s="98"/>
      <c r="AB179" s="103"/>
      <c r="AC179" s="104"/>
      <c r="AD179" s="98"/>
      <c r="AE179" s="102"/>
      <c r="AF179" s="98"/>
      <c r="AG179" s="105"/>
      <c r="AH179" s="98">
        <f t="shared" si="30"/>
        <v>0</v>
      </c>
      <c r="AI179" s="98">
        <f t="shared" si="31"/>
        <v>0</v>
      </c>
    </row>
    <row r="180" spans="1:35" s="65" customFormat="1" ht="18" customHeight="1">
      <c r="A180" s="73"/>
      <c r="B180" s="98" t="s">
        <v>117</v>
      </c>
      <c r="C180" s="102"/>
      <c r="D180" s="98"/>
      <c r="E180" s="98"/>
      <c r="F180" s="98"/>
      <c r="G180" s="103"/>
      <c r="H180" s="104"/>
      <c r="I180" s="98"/>
      <c r="J180" s="102"/>
      <c r="K180" s="98"/>
      <c r="L180" s="98"/>
      <c r="M180" s="98"/>
      <c r="N180" s="103"/>
      <c r="O180" s="104"/>
      <c r="P180" s="104"/>
      <c r="Q180" s="102"/>
      <c r="R180" s="105"/>
      <c r="S180" s="98"/>
      <c r="T180" s="98"/>
      <c r="U180" s="103"/>
      <c r="V180" s="104"/>
      <c r="W180" s="105"/>
      <c r="X180" s="102"/>
      <c r="Y180" s="98"/>
      <c r="Z180" s="105"/>
      <c r="AA180" s="98"/>
      <c r="AB180" s="103"/>
      <c r="AC180" s="104"/>
      <c r="AD180" s="98"/>
      <c r="AE180" s="102"/>
      <c r="AF180" s="98"/>
      <c r="AG180" s="105"/>
      <c r="AH180" s="98">
        <f t="shared" si="30"/>
        <v>0</v>
      </c>
      <c r="AI180" s="98">
        <f t="shared" si="31"/>
        <v>0</v>
      </c>
    </row>
    <row r="181" spans="1:35" s="65" customFormat="1" ht="18" customHeight="1">
      <c r="A181" s="81"/>
      <c r="B181" s="90" t="s">
        <v>118</v>
      </c>
      <c r="C181" s="94"/>
      <c r="D181" s="90"/>
      <c r="E181" s="90"/>
      <c r="F181" s="90"/>
      <c r="G181" s="95"/>
      <c r="H181" s="96"/>
      <c r="I181" s="90"/>
      <c r="J181" s="94"/>
      <c r="K181" s="90"/>
      <c r="L181" s="90"/>
      <c r="M181" s="90"/>
      <c r="N181" s="95"/>
      <c r="O181" s="96"/>
      <c r="P181" s="96"/>
      <c r="Q181" s="94"/>
      <c r="R181" s="97"/>
      <c r="S181" s="90"/>
      <c r="T181" s="90"/>
      <c r="U181" s="95"/>
      <c r="V181" s="96"/>
      <c r="W181" s="97"/>
      <c r="X181" s="94"/>
      <c r="Y181" s="90"/>
      <c r="Z181" s="97"/>
      <c r="AA181" s="90"/>
      <c r="AB181" s="95"/>
      <c r="AC181" s="96"/>
      <c r="AD181" s="90"/>
      <c r="AE181" s="94"/>
      <c r="AF181" s="90"/>
      <c r="AG181" s="97"/>
      <c r="AH181" s="90">
        <f t="shared" si="30"/>
        <v>0</v>
      </c>
      <c r="AI181" s="90">
        <f t="shared" si="31"/>
        <v>0</v>
      </c>
    </row>
    <row r="182" spans="1:35" s="65" customFormat="1" ht="18" customHeight="1">
      <c r="A182" s="71" t="s">
        <v>119</v>
      </c>
      <c r="B182" s="71" t="s">
        <v>120</v>
      </c>
      <c r="C182" s="78">
        <f t="shared" ref="C182:AG182" si="32">SUM(C175:C181)</f>
        <v>0</v>
      </c>
      <c r="D182" s="71">
        <f t="shared" si="32"/>
        <v>0</v>
      </c>
      <c r="E182" s="71">
        <f t="shared" si="32"/>
        <v>0</v>
      </c>
      <c r="F182" s="71">
        <f t="shared" si="32"/>
        <v>0</v>
      </c>
      <c r="G182" s="76">
        <f t="shared" si="32"/>
        <v>0</v>
      </c>
      <c r="H182" s="77">
        <f t="shared" si="32"/>
        <v>0</v>
      </c>
      <c r="I182" s="71">
        <f t="shared" si="32"/>
        <v>0</v>
      </c>
      <c r="J182" s="78">
        <f t="shared" si="32"/>
        <v>0</v>
      </c>
      <c r="K182" s="71">
        <f t="shared" si="32"/>
        <v>0</v>
      </c>
      <c r="L182" s="71">
        <f t="shared" si="32"/>
        <v>0</v>
      </c>
      <c r="M182" s="71">
        <f t="shared" si="32"/>
        <v>0</v>
      </c>
      <c r="N182" s="76">
        <f t="shared" si="32"/>
        <v>0</v>
      </c>
      <c r="O182" s="77">
        <f t="shared" si="32"/>
        <v>0</v>
      </c>
      <c r="P182" s="77">
        <f t="shared" si="32"/>
        <v>0</v>
      </c>
      <c r="Q182" s="78">
        <f t="shared" si="32"/>
        <v>0</v>
      </c>
      <c r="R182" s="79">
        <f t="shared" si="32"/>
        <v>0</v>
      </c>
      <c r="S182" s="71">
        <f t="shared" si="32"/>
        <v>0</v>
      </c>
      <c r="T182" s="71">
        <f t="shared" si="32"/>
        <v>0</v>
      </c>
      <c r="U182" s="76">
        <f t="shared" si="32"/>
        <v>0</v>
      </c>
      <c r="V182" s="77">
        <f t="shared" si="32"/>
        <v>0</v>
      </c>
      <c r="W182" s="79">
        <f t="shared" si="32"/>
        <v>0</v>
      </c>
      <c r="X182" s="78">
        <f t="shared" si="32"/>
        <v>0</v>
      </c>
      <c r="Y182" s="71">
        <f t="shared" si="32"/>
        <v>0</v>
      </c>
      <c r="Z182" s="79">
        <f t="shared" si="32"/>
        <v>0</v>
      </c>
      <c r="AA182" s="71">
        <f t="shared" si="32"/>
        <v>0</v>
      </c>
      <c r="AB182" s="76">
        <f t="shared" si="32"/>
        <v>0</v>
      </c>
      <c r="AC182" s="77">
        <f t="shared" si="32"/>
        <v>0</v>
      </c>
      <c r="AD182" s="71">
        <f t="shared" si="32"/>
        <v>0</v>
      </c>
      <c r="AE182" s="78">
        <f t="shared" si="32"/>
        <v>0</v>
      </c>
      <c r="AF182" s="71">
        <f t="shared" si="32"/>
        <v>0</v>
      </c>
      <c r="AG182" s="79">
        <f t="shared" si="32"/>
        <v>0</v>
      </c>
      <c r="AH182" s="106">
        <f>SUM(AH175:AH181)</f>
        <v>0</v>
      </c>
      <c r="AI182" s="106">
        <f>SUM(AI175:AI181)</f>
        <v>0</v>
      </c>
    </row>
    <row r="183" spans="1:35" s="65" customFormat="1" ht="8.25" customHeight="1">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row>
    <row r="184" spans="1:35" s="65" customFormat="1" ht="18" customHeight="1">
      <c r="A184" s="66" t="s">
        <v>102</v>
      </c>
      <c r="B184" s="67"/>
      <c r="C184" s="485" t="s">
        <v>140</v>
      </c>
      <c r="D184" s="485"/>
      <c r="E184" s="485"/>
      <c r="F184" s="485"/>
      <c r="G184" s="485"/>
      <c r="H184" s="485"/>
      <c r="I184" s="485"/>
      <c r="J184" s="485"/>
      <c r="K184" s="485"/>
      <c r="L184" s="485"/>
      <c r="M184" s="485"/>
      <c r="N184" s="485"/>
      <c r="O184" s="485"/>
      <c r="P184" s="485"/>
      <c r="Q184" s="485"/>
      <c r="R184" s="485"/>
      <c r="S184" s="485"/>
      <c r="T184" s="485"/>
      <c r="U184" s="485"/>
      <c r="V184" s="485"/>
      <c r="W184" s="485"/>
      <c r="X184" s="485"/>
      <c r="Y184" s="485"/>
      <c r="Z184" s="485"/>
      <c r="AA184" s="485"/>
      <c r="AB184" s="485"/>
      <c r="AC184" s="485"/>
      <c r="AD184" s="485"/>
      <c r="AE184" s="485"/>
      <c r="AF184" s="485"/>
      <c r="AG184" s="485"/>
      <c r="AH184" s="108" t="s">
        <v>121</v>
      </c>
      <c r="AI184" s="68" t="s">
        <v>122</v>
      </c>
    </row>
    <row r="185" spans="1:35" s="65" customFormat="1" ht="18" customHeight="1">
      <c r="A185" s="69"/>
      <c r="B185" s="70"/>
      <c r="C185" s="71">
        <v>1</v>
      </c>
      <c r="D185" s="71">
        <v>2</v>
      </c>
      <c r="E185" s="71">
        <v>3</v>
      </c>
      <c r="F185" s="71">
        <v>4</v>
      </c>
      <c r="G185" s="71">
        <v>5</v>
      </c>
      <c r="H185" s="71">
        <v>6</v>
      </c>
      <c r="I185" s="71">
        <v>7</v>
      </c>
      <c r="J185" s="71">
        <v>8</v>
      </c>
      <c r="K185" s="71">
        <v>9</v>
      </c>
      <c r="L185" s="71">
        <v>10</v>
      </c>
      <c r="M185" s="71">
        <v>11</v>
      </c>
      <c r="N185" s="71">
        <v>12</v>
      </c>
      <c r="O185" s="71">
        <v>13</v>
      </c>
      <c r="P185" s="71">
        <v>14</v>
      </c>
      <c r="Q185" s="71">
        <v>15</v>
      </c>
      <c r="R185" s="71">
        <v>16</v>
      </c>
      <c r="S185" s="71">
        <v>17</v>
      </c>
      <c r="T185" s="71">
        <v>18</v>
      </c>
      <c r="U185" s="71">
        <v>19</v>
      </c>
      <c r="V185" s="71">
        <v>20</v>
      </c>
      <c r="W185" s="71">
        <v>21</v>
      </c>
      <c r="X185" s="71">
        <v>22</v>
      </c>
      <c r="Y185" s="71">
        <v>23</v>
      </c>
      <c r="Z185" s="71">
        <v>24</v>
      </c>
      <c r="AA185" s="71">
        <v>25</v>
      </c>
      <c r="AB185" s="71">
        <v>26</v>
      </c>
      <c r="AC185" s="71">
        <v>27</v>
      </c>
      <c r="AD185" s="71">
        <v>28</v>
      </c>
      <c r="AE185" s="71">
        <v>29</v>
      </c>
      <c r="AF185" s="71">
        <v>30</v>
      </c>
      <c r="AG185" s="71"/>
      <c r="AH185" s="72"/>
      <c r="AI185" s="73"/>
    </row>
    <row r="186" spans="1:35" s="65" customFormat="1" ht="18" customHeight="1">
      <c r="A186" s="74"/>
      <c r="B186" s="75"/>
      <c r="C186" s="78" t="s">
        <v>109</v>
      </c>
      <c r="D186" s="71" t="s">
        <v>104</v>
      </c>
      <c r="E186" s="71" t="s">
        <v>105</v>
      </c>
      <c r="F186" s="71" t="s">
        <v>106</v>
      </c>
      <c r="G186" s="76" t="s">
        <v>107</v>
      </c>
      <c r="H186" s="77" t="s">
        <v>108</v>
      </c>
      <c r="I186" s="71" t="s">
        <v>13</v>
      </c>
      <c r="J186" s="78" t="s">
        <v>109</v>
      </c>
      <c r="K186" s="71" t="s">
        <v>104</v>
      </c>
      <c r="L186" s="71" t="s">
        <v>105</v>
      </c>
      <c r="M186" s="71" t="s">
        <v>106</v>
      </c>
      <c r="N186" s="76" t="s">
        <v>107</v>
      </c>
      <c r="O186" s="77" t="s">
        <v>108</v>
      </c>
      <c r="P186" s="77" t="s">
        <v>13</v>
      </c>
      <c r="Q186" s="78" t="s">
        <v>109</v>
      </c>
      <c r="R186" s="79" t="s">
        <v>104</v>
      </c>
      <c r="S186" s="71" t="s">
        <v>105</v>
      </c>
      <c r="T186" s="71" t="s">
        <v>106</v>
      </c>
      <c r="U186" s="76" t="s">
        <v>107</v>
      </c>
      <c r="V186" s="77" t="s">
        <v>108</v>
      </c>
      <c r="W186" s="79" t="s">
        <v>13</v>
      </c>
      <c r="X186" s="78" t="s">
        <v>109</v>
      </c>
      <c r="Y186" s="71" t="s">
        <v>104</v>
      </c>
      <c r="Z186" s="79" t="s">
        <v>105</v>
      </c>
      <c r="AA186" s="71" t="s">
        <v>106</v>
      </c>
      <c r="AB186" s="76" t="s">
        <v>107</v>
      </c>
      <c r="AC186" s="77" t="s">
        <v>108</v>
      </c>
      <c r="AD186" s="71" t="s">
        <v>13</v>
      </c>
      <c r="AE186" s="78" t="s">
        <v>109</v>
      </c>
      <c r="AF186" s="71" t="s">
        <v>104</v>
      </c>
      <c r="AG186" s="79"/>
      <c r="AH186" s="80"/>
      <c r="AI186" s="81"/>
    </row>
    <row r="187" spans="1:35" s="65" customFormat="1" ht="18" customHeight="1">
      <c r="A187" s="109" t="s">
        <v>123</v>
      </c>
      <c r="B187" s="109" t="s">
        <v>124</v>
      </c>
      <c r="C187" s="113"/>
      <c r="D187" s="71"/>
      <c r="E187" s="71"/>
      <c r="F187" s="71"/>
      <c r="G187" s="76"/>
      <c r="H187" s="77"/>
      <c r="I187" s="71"/>
      <c r="J187" s="113"/>
      <c r="K187" s="71"/>
      <c r="L187" s="71"/>
      <c r="M187" s="71"/>
      <c r="N187" s="76"/>
      <c r="O187" s="77"/>
      <c r="P187" s="77"/>
      <c r="Q187" s="113"/>
      <c r="R187" s="79"/>
      <c r="S187" s="71"/>
      <c r="T187" s="71"/>
      <c r="U187" s="76"/>
      <c r="V187" s="77"/>
      <c r="W187" s="79"/>
      <c r="X187" s="113"/>
      <c r="Y187" s="71"/>
      <c r="Z187" s="79"/>
      <c r="AA187" s="71"/>
      <c r="AB187" s="76"/>
      <c r="AC187" s="77"/>
      <c r="AD187" s="71"/>
      <c r="AE187" s="113"/>
      <c r="AF187" s="71"/>
      <c r="AG187" s="79"/>
      <c r="AH187" s="71">
        <f>SUM(C187:AG187)</f>
        <v>0</v>
      </c>
      <c r="AI187" s="71">
        <f>COUNTA(C187:AG187)</f>
        <v>0</v>
      </c>
    </row>
    <row r="188" spans="1:35" s="65" customFormat="1" ht="18" customHeight="1">
      <c r="A188" s="114" t="s">
        <v>125</v>
      </c>
      <c r="B188" s="115" t="s">
        <v>126</v>
      </c>
      <c r="C188" s="86"/>
      <c r="D188" s="82"/>
      <c r="E188" s="82"/>
      <c r="F188" s="82"/>
      <c r="G188" s="87"/>
      <c r="H188" s="88"/>
      <c r="I188" s="82"/>
      <c r="J188" s="86"/>
      <c r="K188" s="82"/>
      <c r="L188" s="82"/>
      <c r="M188" s="82"/>
      <c r="N188" s="87"/>
      <c r="O188" s="88"/>
      <c r="P188" s="88"/>
      <c r="Q188" s="86"/>
      <c r="R188" s="89"/>
      <c r="S188" s="82"/>
      <c r="T188" s="82"/>
      <c r="U188" s="87"/>
      <c r="V188" s="88"/>
      <c r="W188" s="89"/>
      <c r="X188" s="86"/>
      <c r="Y188" s="82"/>
      <c r="Z188" s="89"/>
      <c r="AA188" s="82"/>
      <c r="AB188" s="87"/>
      <c r="AC188" s="88"/>
      <c r="AD188" s="82"/>
      <c r="AE188" s="86"/>
      <c r="AF188" s="82"/>
      <c r="AG188" s="89"/>
      <c r="AH188" s="82">
        <f t="shared" ref="AH188:AH202" si="33">SUM(C188:AG188)</f>
        <v>0</v>
      </c>
      <c r="AI188" s="82">
        <f t="shared" ref="AI188:AI202" si="34">COUNTA(C188:AG188)</f>
        <v>0</v>
      </c>
    </row>
    <row r="189" spans="1:35" s="65" customFormat="1" ht="18" customHeight="1">
      <c r="A189" s="116"/>
      <c r="B189" s="117" t="s">
        <v>127</v>
      </c>
      <c r="C189" s="102"/>
      <c r="D189" s="98"/>
      <c r="E189" s="98"/>
      <c r="F189" s="98"/>
      <c r="G189" s="103"/>
      <c r="H189" s="104"/>
      <c r="I189" s="98"/>
      <c r="J189" s="102"/>
      <c r="K189" s="98"/>
      <c r="L189" s="98"/>
      <c r="M189" s="98"/>
      <c r="N189" s="103"/>
      <c r="O189" s="104"/>
      <c r="P189" s="104"/>
      <c r="Q189" s="102"/>
      <c r="R189" s="105"/>
      <c r="S189" s="98"/>
      <c r="T189" s="98"/>
      <c r="U189" s="103"/>
      <c r="V189" s="104"/>
      <c r="W189" s="105"/>
      <c r="X189" s="102"/>
      <c r="Y189" s="98"/>
      <c r="Z189" s="105"/>
      <c r="AA189" s="98"/>
      <c r="AB189" s="103"/>
      <c r="AC189" s="104"/>
      <c r="AD189" s="98"/>
      <c r="AE189" s="102"/>
      <c r="AF189" s="98"/>
      <c r="AG189" s="105"/>
      <c r="AH189" s="98">
        <f t="shared" si="33"/>
        <v>0</v>
      </c>
      <c r="AI189" s="98">
        <f t="shared" si="34"/>
        <v>0</v>
      </c>
    </row>
    <row r="190" spans="1:35" s="65" customFormat="1" ht="18" customHeight="1">
      <c r="A190" s="116"/>
      <c r="B190" s="117" t="s">
        <v>128</v>
      </c>
      <c r="C190" s="102"/>
      <c r="D190" s="98"/>
      <c r="E190" s="98"/>
      <c r="F190" s="98"/>
      <c r="G190" s="103"/>
      <c r="H190" s="104"/>
      <c r="I190" s="98"/>
      <c r="J190" s="102"/>
      <c r="K190" s="98"/>
      <c r="L190" s="98"/>
      <c r="M190" s="98"/>
      <c r="N190" s="103"/>
      <c r="O190" s="104"/>
      <c r="P190" s="104"/>
      <c r="Q190" s="102"/>
      <c r="R190" s="105"/>
      <c r="S190" s="98"/>
      <c r="T190" s="98"/>
      <c r="U190" s="103"/>
      <c r="V190" s="104"/>
      <c r="W190" s="105"/>
      <c r="X190" s="102"/>
      <c r="Y190" s="98"/>
      <c r="Z190" s="105"/>
      <c r="AA190" s="98"/>
      <c r="AB190" s="103"/>
      <c r="AC190" s="104"/>
      <c r="AD190" s="98"/>
      <c r="AE190" s="102"/>
      <c r="AF190" s="98"/>
      <c r="AG190" s="105"/>
      <c r="AH190" s="98">
        <f t="shared" si="33"/>
        <v>0</v>
      </c>
      <c r="AI190" s="98">
        <f t="shared" si="34"/>
        <v>0</v>
      </c>
    </row>
    <row r="191" spans="1:35" s="65" customFormat="1" ht="18" customHeight="1">
      <c r="A191" s="116"/>
      <c r="B191" s="117" t="s">
        <v>129</v>
      </c>
      <c r="C191" s="102"/>
      <c r="D191" s="98"/>
      <c r="E191" s="98"/>
      <c r="F191" s="98"/>
      <c r="G191" s="103"/>
      <c r="H191" s="104"/>
      <c r="I191" s="98"/>
      <c r="J191" s="102"/>
      <c r="K191" s="98"/>
      <c r="L191" s="98"/>
      <c r="M191" s="98"/>
      <c r="N191" s="103"/>
      <c r="O191" s="104"/>
      <c r="P191" s="104"/>
      <c r="Q191" s="102"/>
      <c r="R191" s="105"/>
      <c r="S191" s="98"/>
      <c r="T191" s="98"/>
      <c r="U191" s="103"/>
      <c r="V191" s="104"/>
      <c r="W191" s="105"/>
      <c r="X191" s="102"/>
      <c r="Y191" s="98"/>
      <c r="Z191" s="105"/>
      <c r="AA191" s="98"/>
      <c r="AB191" s="103"/>
      <c r="AC191" s="104"/>
      <c r="AD191" s="98"/>
      <c r="AE191" s="102"/>
      <c r="AF191" s="98"/>
      <c r="AG191" s="105"/>
      <c r="AH191" s="98">
        <f t="shared" si="33"/>
        <v>0</v>
      </c>
      <c r="AI191" s="98">
        <f t="shared" si="34"/>
        <v>0</v>
      </c>
    </row>
    <row r="192" spans="1:35" s="65" customFormat="1" ht="18" customHeight="1">
      <c r="A192" s="116"/>
      <c r="B192" s="117" t="s">
        <v>130</v>
      </c>
      <c r="C192" s="102"/>
      <c r="D192" s="98"/>
      <c r="E192" s="98"/>
      <c r="F192" s="98"/>
      <c r="G192" s="103"/>
      <c r="H192" s="104"/>
      <c r="I192" s="98"/>
      <c r="J192" s="102"/>
      <c r="K192" s="98"/>
      <c r="L192" s="98"/>
      <c r="M192" s="98"/>
      <c r="N192" s="103"/>
      <c r="O192" s="104"/>
      <c r="P192" s="104"/>
      <c r="Q192" s="102"/>
      <c r="R192" s="105"/>
      <c r="S192" s="98"/>
      <c r="T192" s="98"/>
      <c r="U192" s="103"/>
      <c r="V192" s="104"/>
      <c r="W192" s="105"/>
      <c r="X192" s="102"/>
      <c r="Y192" s="98"/>
      <c r="Z192" s="105"/>
      <c r="AA192" s="98"/>
      <c r="AB192" s="103"/>
      <c r="AC192" s="104"/>
      <c r="AD192" s="98"/>
      <c r="AE192" s="102"/>
      <c r="AF192" s="98"/>
      <c r="AG192" s="105"/>
      <c r="AH192" s="98">
        <f t="shared" si="33"/>
        <v>0</v>
      </c>
      <c r="AI192" s="98">
        <f t="shared" si="34"/>
        <v>0</v>
      </c>
    </row>
    <row r="193" spans="1:35" s="65" customFormat="1" ht="18" customHeight="1">
      <c r="A193" s="116"/>
      <c r="B193" s="117" t="s">
        <v>131</v>
      </c>
      <c r="C193" s="102"/>
      <c r="D193" s="98"/>
      <c r="E193" s="98"/>
      <c r="F193" s="98"/>
      <c r="G193" s="103"/>
      <c r="H193" s="104"/>
      <c r="I193" s="98"/>
      <c r="J193" s="102"/>
      <c r="K193" s="98"/>
      <c r="L193" s="98"/>
      <c r="M193" s="98"/>
      <c r="N193" s="103"/>
      <c r="O193" s="104"/>
      <c r="P193" s="104"/>
      <c r="Q193" s="102"/>
      <c r="R193" s="105"/>
      <c r="S193" s="98"/>
      <c r="T193" s="98"/>
      <c r="U193" s="103"/>
      <c r="V193" s="104"/>
      <c r="W193" s="105"/>
      <c r="X193" s="102"/>
      <c r="Y193" s="98"/>
      <c r="Z193" s="105"/>
      <c r="AA193" s="98"/>
      <c r="AB193" s="103"/>
      <c r="AC193" s="104"/>
      <c r="AD193" s="98"/>
      <c r="AE193" s="102"/>
      <c r="AF193" s="98"/>
      <c r="AG193" s="105"/>
      <c r="AH193" s="98">
        <f t="shared" si="33"/>
        <v>0</v>
      </c>
      <c r="AI193" s="98">
        <f t="shared" si="34"/>
        <v>0</v>
      </c>
    </row>
    <row r="194" spans="1:35" s="65" customFormat="1" ht="18" customHeight="1">
      <c r="A194" s="118"/>
      <c r="B194" s="119" t="s">
        <v>132</v>
      </c>
      <c r="C194" s="94"/>
      <c r="D194" s="90"/>
      <c r="E194" s="90"/>
      <c r="F194" s="90"/>
      <c r="G194" s="95"/>
      <c r="H194" s="96"/>
      <c r="I194" s="90"/>
      <c r="J194" s="94"/>
      <c r="K194" s="90"/>
      <c r="L194" s="90"/>
      <c r="M194" s="90"/>
      <c r="N194" s="95"/>
      <c r="O194" s="96"/>
      <c r="P194" s="96"/>
      <c r="Q194" s="94"/>
      <c r="R194" s="97"/>
      <c r="S194" s="90"/>
      <c r="T194" s="90"/>
      <c r="U194" s="95"/>
      <c r="V194" s="96"/>
      <c r="W194" s="97"/>
      <c r="X194" s="94"/>
      <c r="Y194" s="90"/>
      <c r="Z194" s="97"/>
      <c r="AA194" s="90"/>
      <c r="AB194" s="95"/>
      <c r="AC194" s="96"/>
      <c r="AD194" s="90"/>
      <c r="AE194" s="94"/>
      <c r="AF194" s="90"/>
      <c r="AG194" s="97"/>
      <c r="AH194" s="90">
        <f t="shared" si="33"/>
        <v>0</v>
      </c>
      <c r="AI194" s="90">
        <f t="shared" si="34"/>
        <v>0</v>
      </c>
    </row>
    <row r="195" spans="1:35" s="65" customFormat="1" ht="18" customHeight="1">
      <c r="A195" s="114" t="s">
        <v>133</v>
      </c>
      <c r="B195" s="115" t="s">
        <v>126</v>
      </c>
      <c r="C195" s="86"/>
      <c r="D195" s="82"/>
      <c r="E195" s="82"/>
      <c r="F195" s="82"/>
      <c r="G195" s="87"/>
      <c r="H195" s="88"/>
      <c r="I195" s="82"/>
      <c r="J195" s="86"/>
      <c r="K195" s="82"/>
      <c r="L195" s="82"/>
      <c r="M195" s="82"/>
      <c r="N195" s="87"/>
      <c r="O195" s="88"/>
      <c r="P195" s="88"/>
      <c r="Q195" s="86"/>
      <c r="R195" s="89"/>
      <c r="S195" s="82"/>
      <c r="T195" s="82"/>
      <c r="U195" s="87"/>
      <c r="V195" s="88"/>
      <c r="W195" s="89"/>
      <c r="X195" s="86"/>
      <c r="Y195" s="82"/>
      <c r="Z195" s="89"/>
      <c r="AA195" s="82"/>
      <c r="AB195" s="87"/>
      <c r="AC195" s="88"/>
      <c r="AD195" s="82"/>
      <c r="AE195" s="86"/>
      <c r="AF195" s="82"/>
      <c r="AG195" s="89"/>
      <c r="AH195" s="82">
        <f t="shared" si="33"/>
        <v>0</v>
      </c>
      <c r="AI195" s="82">
        <f t="shared" si="34"/>
        <v>0</v>
      </c>
    </row>
    <row r="196" spans="1:35" s="65" customFormat="1" ht="18" customHeight="1">
      <c r="A196" s="116"/>
      <c r="B196" s="117" t="s">
        <v>127</v>
      </c>
      <c r="C196" s="102"/>
      <c r="D196" s="98"/>
      <c r="E196" s="98"/>
      <c r="F196" s="98"/>
      <c r="G196" s="103"/>
      <c r="H196" s="104"/>
      <c r="I196" s="98"/>
      <c r="J196" s="102"/>
      <c r="K196" s="98"/>
      <c r="L196" s="98"/>
      <c r="M196" s="98"/>
      <c r="N196" s="103"/>
      <c r="O196" s="104"/>
      <c r="P196" s="104"/>
      <c r="Q196" s="102"/>
      <c r="R196" s="105"/>
      <c r="S196" s="98"/>
      <c r="T196" s="98"/>
      <c r="U196" s="103"/>
      <c r="V196" s="104"/>
      <c r="W196" s="105"/>
      <c r="X196" s="102"/>
      <c r="Y196" s="98"/>
      <c r="Z196" s="105"/>
      <c r="AA196" s="98"/>
      <c r="AB196" s="103"/>
      <c r="AC196" s="104"/>
      <c r="AD196" s="98"/>
      <c r="AE196" s="102"/>
      <c r="AF196" s="98"/>
      <c r="AG196" s="105"/>
      <c r="AH196" s="98">
        <f t="shared" si="33"/>
        <v>0</v>
      </c>
      <c r="AI196" s="98">
        <f t="shared" si="34"/>
        <v>0</v>
      </c>
    </row>
    <row r="197" spans="1:35" s="65" customFormat="1" ht="18" customHeight="1">
      <c r="A197" s="118"/>
      <c r="B197" s="119" t="s">
        <v>128</v>
      </c>
      <c r="C197" s="94"/>
      <c r="D197" s="90"/>
      <c r="E197" s="90"/>
      <c r="F197" s="90"/>
      <c r="G197" s="95"/>
      <c r="H197" s="96"/>
      <c r="I197" s="90"/>
      <c r="J197" s="94"/>
      <c r="K197" s="90"/>
      <c r="L197" s="90"/>
      <c r="M197" s="90"/>
      <c r="N197" s="95"/>
      <c r="O197" s="96"/>
      <c r="P197" s="96"/>
      <c r="Q197" s="94"/>
      <c r="R197" s="97"/>
      <c r="S197" s="90"/>
      <c r="T197" s="90"/>
      <c r="U197" s="95"/>
      <c r="V197" s="96"/>
      <c r="W197" s="97"/>
      <c r="X197" s="94"/>
      <c r="Y197" s="90"/>
      <c r="Z197" s="97"/>
      <c r="AA197" s="90"/>
      <c r="AB197" s="95"/>
      <c r="AC197" s="96"/>
      <c r="AD197" s="90"/>
      <c r="AE197" s="94"/>
      <c r="AF197" s="90"/>
      <c r="AG197" s="97"/>
      <c r="AH197" s="90">
        <f t="shared" si="33"/>
        <v>0</v>
      </c>
      <c r="AI197" s="90">
        <f t="shared" si="34"/>
        <v>0</v>
      </c>
    </row>
    <row r="198" spans="1:35" s="65" customFormat="1" ht="18" customHeight="1">
      <c r="A198" s="120" t="s">
        <v>134</v>
      </c>
      <c r="B198" s="121" t="s">
        <v>126</v>
      </c>
      <c r="C198" s="86"/>
      <c r="D198" s="82"/>
      <c r="E198" s="82"/>
      <c r="F198" s="82"/>
      <c r="G198" s="87"/>
      <c r="H198" s="88"/>
      <c r="I198" s="82"/>
      <c r="J198" s="86"/>
      <c r="K198" s="82"/>
      <c r="L198" s="82"/>
      <c r="M198" s="82"/>
      <c r="N198" s="87"/>
      <c r="O198" s="88"/>
      <c r="P198" s="88"/>
      <c r="Q198" s="86"/>
      <c r="R198" s="89"/>
      <c r="S198" s="82"/>
      <c r="T198" s="82"/>
      <c r="U198" s="87"/>
      <c r="V198" s="88"/>
      <c r="W198" s="89"/>
      <c r="X198" s="86"/>
      <c r="Y198" s="82"/>
      <c r="Z198" s="89"/>
      <c r="AA198" s="82"/>
      <c r="AB198" s="87"/>
      <c r="AC198" s="88"/>
      <c r="AD198" s="82"/>
      <c r="AE198" s="86"/>
      <c r="AF198" s="82"/>
      <c r="AG198" s="89"/>
      <c r="AH198" s="82">
        <f t="shared" si="33"/>
        <v>0</v>
      </c>
      <c r="AI198" s="82">
        <f t="shared" si="34"/>
        <v>0</v>
      </c>
    </row>
    <row r="199" spans="1:35" s="65" customFormat="1" ht="18" customHeight="1">
      <c r="A199" s="122"/>
      <c r="B199" s="123" t="s">
        <v>127</v>
      </c>
      <c r="C199" s="102"/>
      <c r="D199" s="98"/>
      <c r="E199" s="98"/>
      <c r="F199" s="98"/>
      <c r="G199" s="103"/>
      <c r="H199" s="104"/>
      <c r="I199" s="98"/>
      <c r="J199" s="102"/>
      <c r="K199" s="98"/>
      <c r="L199" s="98"/>
      <c r="M199" s="98"/>
      <c r="N199" s="103"/>
      <c r="O199" s="104"/>
      <c r="P199" s="104"/>
      <c r="Q199" s="102"/>
      <c r="R199" s="105"/>
      <c r="S199" s="98"/>
      <c r="T199" s="98"/>
      <c r="U199" s="103"/>
      <c r="V199" s="104"/>
      <c r="W199" s="105"/>
      <c r="X199" s="102"/>
      <c r="Y199" s="98"/>
      <c r="Z199" s="105"/>
      <c r="AA199" s="98"/>
      <c r="AB199" s="103"/>
      <c r="AC199" s="104"/>
      <c r="AD199" s="98"/>
      <c r="AE199" s="102"/>
      <c r="AF199" s="98"/>
      <c r="AG199" s="105"/>
      <c r="AH199" s="98">
        <f t="shared" si="33"/>
        <v>0</v>
      </c>
      <c r="AI199" s="98">
        <f t="shared" si="34"/>
        <v>0</v>
      </c>
    </row>
    <row r="200" spans="1:35" s="65" customFormat="1" ht="18" customHeight="1">
      <c r="A200" s="122"/>
      <c r="B200" s="123" t="s">
        <v>128</v>
      </c>
      <c r="C200" s="102"/>
      <c r="D200" s="98"/>
      <c r="E200" s="98"/>
      <c r="F200" s="98"/>
      <c r="G200" s="103"/>
      <c r="H200" s="104"/>
      <c r="I200" s="98"/>
      <c r="J200" s="102"/>
      <c r="K200" s="98"/>
      <c r="L200" s="98"/>
      <c r="M200" s="98"/>
      <c r="N200" s="103"/>
      <c r="O200" s="104"/>
      <c r="P200" s="104"/>
      <c r="Q200" s="102"/>
      <c r="R200" s="105"/>
      <c r="S200" s="98"/>
      <c r="T200" s="98"/>
      <c r="U200" s="103"/>
      <c r="V200" s="104"/>
      <c r="W200" s="105"/>
      <c r="X200" s="102"/>
      <c r="Y200" s="98"/>
      <c r="Z200" s="105"/>
      <c r="AA200" s="98"/>
      <c r="AB200" s="103"/>
      <c r="AC200" s="104"/>
      <c r="AD200" s="98"/>
      <c r="AE200" s="102"/>
      <c r="AF200" s="98"/>
      <c r="AG200" s="105"/>
      <c r="AH200" s="98">
        <f t="shared" si="33"/>
        <v>0</v>
      </c>
      <c r="AI200" s="98">
        <f t="shared" si="34"/>
        <v>0</v>
      </c>
    </row>
    <row r="201" spans="1:35" s="65" customFormat="1" ht="18" customHeight="1">
      <c r="A201" s="122"/>
      <c r="B201" s="123" t="s">
        <v>129</v>
      </c>
      <c r="C201" s="102"/>
      <c r="D201" s="98"/>
      <c r="E201" s="98"/>
      <c r="F201" s="98"/>
      <c r="G201" s="103"/>
      <c r="H201" s="104"/>
      <c r="I201" s="98"/>
      <c r="J201" s="102"/>
      <c r="K201" s="98"/>
      <c r="L201" s="98"/>
      <c r="M201" s="98"/>
      <c r="N201" s="103"/>
      <c r="O201" s="104"/>
      <c r="P201" s="104"/>
      <c r="Q201" s="102"/>
      <c r="R201" s="105"/>
      <c r="S201" s="98"/>
      <c r="T201" s="98"/>
      <c r="U201" s="103"/>
      <c r="V201" s="104"/>
      <c r="W201" s="105"/>
      <c r="X201" s="102"/>
      <c r="Y201" s="98"/>
      <c r="Z201" s="105"/>
      <c r="AA201" s="98"/>
      <c r="AB201" s="103"/>
      <c r="AC201" s="104"/>
      <c r="AD201" s="98"/>
      <c r="AE201" s="102"/>
      <c r="AF201" s="98"/>
      <c r="AG201" s="105"/>
      <c r="AH201" s="98">
        <f t="shared" si="33"/>
        <v>0</v>
      </c>
      <c r="AI201" s="98">
        <f t="shared" si="34"/>
        <v>0</v>
      </c>
    </row>
    <row r="202" spans="1:35" s="65" customFormat="1" ht="18" customHeight="1">
      <c r="A202" s="124"/>
      <c r="B202" s="125" t="s">
        <v>130</v>
      </c>
      <c r="C202" s="94"/>
      <c r="D202" s="90"/>
      <c r="E202" s="90"/>
      <c r="F202" s="90"/>
      <c r="G202" s="95"/>
      <c r="H202" s="96"/>
      <c r="I202" s="90"/>
      <c r="J202" s="94"/>
      <c r="K202" s="90"/>
      <c r="L202" s="90"/>
      <c r="M202" s="90"/>
      <c r="N202" s="95"/>
      <c r="O202" s="96"/>
      <c r="P202" s="96"/>
      <c r="Q202" s="94"/>
      <c r="R202" s="97"/>
      <c r="S202" s="90"/>
      <c r="T202" s="90"/>
      <c r="U202" s="95"/>
      <c r="V202" s="96"/>
      <c r="W202" s="97"/>
      <c r="X202" s="94"/>
      <c r="Y202" s="90"/>
      <c r="Z202" s="97"/>
      <c r="AA202" s="90"/>
      <c r="AB202" s="95"/>
      <c r="AC202" s="96"/>
      <c r="AD202" s="90"/>
      <c r="AE202" s="94"/>
      <c r="AF202" s="90"/>
      <c r="AG202" s="97"/>
      <c r="AH202" s="90">
        <f t="shared" si="33"/>
        <v>0</v>
      </c>
      <c r="AI202" s="90">
        <f t="shared" si="34"/>
        <v>0</v>
      </c>
    </row>
    <row r="203" spans="1:35" ht="18" customHeight="1">
      <c r="A203" s="71" t="s">
        <v>119</v>
      </c>
      <c r="B203" s="71" t="s">
        <v>135</v>
      </c>
      <c r="C203" s="78">
        <f>SUM(C187:C202)</f>
        <v>0</v>
      </c>
      <c r="D203" s="71">
        <f t="shared" ref="D203:AG203" si="35">SUM(D187:D202)</f>
        <v>0</v>
      </c>
      <c r="E203" s="71">
        <f t="shared" si="35"/>
        <v>0</v>
      </c>
      <c r="F203" s="71">
        <f t="shared" si="35"/>
        <v>0</v>
      </c>
      <c r="G203" s="76">
        <f t="shared" si="35"/>
        <v>0</v>
      </c>
      <c r="H203" s="77">
        <f t="shared" si="35"/>
        <v>0</v>
      </c>
      <c r="I203" s="71">
        <f t="shared" si="35"/>
        <v>0</v>
      </c>
      <c r="J203" s="78">
        <f t="shared" si="35"/>
        <v>0</v>
      </c>
      <c r="K203" s="71">
        <f t="shared" si="35"/>
        <v>0</v>
      </c>
      <c r="L203" s="71">
        <f t="shared" si="35"/>
        <v>0</v>
      </c>
      <c r="M203" s="71">
        <f t="shared" si="35"/>
        <v>0</v>
      </c>
      <c r="N203" s="76">
        <f t="shared" si="35"/>
        <v>0</v>
      </c>
      <c r="O203" s="77">
        <f t="shared" si="35"/>
        <v>0</v>
      </c>
      <c r="P203" s="77">
        <f t="shared" si="35"/>
        <v>0</v>
      </c>
      <c r="Q203" s="78">
        <f t="shared" si="35"/>
        <v>0</v>
      </c>
      <c r="R203" s="79">
        <f t="shared" si="35"/>
        <v>0</v>
      </c>
      <c r="S203" s="71">
        <f t="shared" si="35"/>
        <v>0</v>
      </c>
      <c r="T203" s="71">
        <f t="shared" si="35"/>
        <v>0</v>
      </c>
      <c r="U203" s="76">
        <f t="shared" si="35"/>
        <v>0</v>
      </c>
      <c r="V203" s="77">
        <f t="shared" si="35"/>
        <v>0</v>
      </c>
      <c r="W203" s="79">
        <f t="shared" si="35"/>
        <v>0</v>
      </c>
      <c r="X203" s="78">
        <f t="shared" si="35"/>
        <v>0</v>
      </c>
      <c r="Y203" s="71">
        <f t="shared" si="35"/>
        <v>0</v>
      </c>
      <c r="Z203" s="79">
        <f t="shared" si="35"/>
        <v>0</v>
      </c>
      <c r="AA203" s="71">
        <f t="shared" si="35"/>
        <v>0</v>
      </c>
      <c r="AB203" s="76">
        <f t="shared" si="35"/>
        <v>0</v>
      </c>
      <c r="AC203" s="77">
        <f t="shared" si="35"/>
        <v>0</v>
      </c>
      <c r="AD203" s="71">
        <f t="shared" si="35"/>
        <v>0</v>
      </c>
      <c r="AE203" s="78">
        <f t="shared" si="35"/>
        <v>0</v>
      </c>
      <c r="AF203" s="71">
        <f t="shared" si="35"/>
        <v>0</v>
      </c>
      <c r="AG203" s="79">
        <f t="shared" si="35"/>
        <v>0</v>
      </c>
      <c r="AH203" s="106">
        <f>SUM(AH187:AH202)</f>
        <v>0</v>
      </c>
      <c r="AI203" s="106">
        <f>SUM(AI187:AI202)</f>
        <v>0</v>
      </c>
    </row>
    <row r="204" spans="1:35" s="129" customFormat="1" ht="18" customHeight="1">
      <c r="A204" s="127"/>
      <c r="B204" s="127"/>
      <c r="C204" s="127"/>
      <c r="D204" s="127"/>
      <c r="E204" s="127"/>
      <c r="F204" s="127"/>
      <c r="G204" s="127"/>
      <c r="H204" s="127"/>
      <c r="I204" s="127"/>
      <c r="J204" s="127"/>
      <c r="K204" s="127"/>
      <c r="L204" s="127"/>
      <c r="M204" s="127"/>
      <c r="N204" s="127"/>
      <c r="O204" s="127"/>
      <c r="P204" s="127"/>
      <c r="Q204" s="127"/>
      <c r="R204" s="127"/>
      <c r="S204" s="127"/>
      <c r="T204" s="127"/>
      <c r="U204" s="127"/>
      <c r="V204" s="127"/>
      <c r="W204" s="127"/>
      <c r="X204" s="127"/>
      <c r="Y204" s="127"/>
      <c r="Z204" s="127"/>
      <c r="AA204" s="127"/>
      <c r="AB204" s="127"/>
      <c r="AC204" s="127"/>
      <c r="AD204" s="127"/>
      <c r="AE204" s="127"/>
      <c r="AF204" s="127"/>
      <c r="AG204" s="127"/>
      <c r="AH204" s="128"/>
      <c r="AI204" s="128"/>
    </row>
    <row r="206" spans="1:35" ht="18" customHeight="1">
      <c r="A206" s="66" t="s">
        <v>102</v>
      </c>
      <c r="B206" s="67"/>
      <c r="C206" s="485" t="s">
        <v>141</v>
      </c>
      <c r="D206" s="485"/>
      <c r="E206" s="485"/>
      <c r="F206" s="485"/>
      <c r="G206" s="485"/>
      <c r="H206" s="485"/>
      <c r="I206" s="485"/>
      <c r="J206" s="485"/>
      <c r="K206" s="485"/>
      <c r="L206" s="485"/>
      <c r="M206" s="485"/>
      <c r="N206" s="485"/>
      <c r="O206" s="485"/>
      <c r="P206" s="485"/>
      <c r="Q206" s="485"/>
      <c r="R206" s="485"/>
      <c r="S206" s="485"/>
      <c r="T206" s="485"/>
      <c r="U206" s="485"/>
      <c r="V206" s="485"/>
      <c r="W206" s="485"/>
      <c r="X206" s="485"/>
      <c r="Y206" s="485"/>
      <c r="Z206" s="485"/>
      <c r="AA206" s="485"/>
      <c r="AB206" s="485"/>
      <c r="AC206" s="485"/>
      <c r="AD206" s="485"/>
      <c r="AE206" s="485"/>
      <c r="AF206" s="485"/>
      <c r="AG206" s="485"/>
      <c r="AH206" s="68" t="s">
        <v>12</v>
      </c>
      <c r="AI206" s="68" t="s">
        <v>40</v>
      </c>
    </row>
    <row r="207" spans="1:35" s="65" customFormat="1" ht="18" customHeight="1">
      <c r="A207" s="69"/>
      <c r="B207" s="70"/>
      <c r="C207" s="71">
        <v>1</v>
      </c>
      <c r="D207" s="71">
        <v>2</v>
      </c>
      <c r="E207" s="71">
        <v>3</v>
      </c>
      <c r="F207" s="71">
        <v>4</v>
      </c>
      <c r="G207" s="71">
        <v>5</v>
      </c>
      <c r="H207" s="71">
        <v>6</v>
      </c>
      <c r="I207" s="71">
        <v>7</v>
      </c>
      <c r="J207" s="71">
        <v>8</v>
      </c>
      <c r="K207" s="71">
        <v>9</v>
      </c>
      <c r="L207" s="71">
        <v>10</v>
      </c>
      <c r="M207" s="71">
        <v>11</v>
      </c>
      <c r="N207" s="71">
        <v>12</v>
      </c>
      <c r="O207" s="71">
        <v>13</v>
      </c>
      <c r="P207" s="71">
        <v>14</v>
      </c>
      <c r="Q207" s="71">
        <v>15</v>
      </c>
      <c r="R207" s="71">
        <v>16</v>
      </c>
      <c r="S207" s="71">
        <v>17</v>
      </c>
      <c r="T207" s="71">
        <v>18</v>
      </c>
      <c r="U207" s="71">
        <v>19</v>
      </c>
      <c r="V207" s="71">
        <v>20</v>
      </c>
      <c r="W207" s="71">
        <v>21</v>
      </c>
      <c r="X207" s="71">
        <v>22</v>
      </c>
      <c r="Y207" s="71">
        <v>23</v>
      </c>
      <c r="Z207" s="71">
        <v>24</v>
      </c>
      <c r="AA207" s="71">
        <v>25</v>
      </c>
      <c r="AB207" s="71">
        <v>26</v>
      </c>
      <c r="AC207" s="71">
        <v>27</v>
      </c>
      <c r="AD207" s="71">
        <v>28</v>
      </c>
      <c r="AE207" s="71">
        <v>29</v>
      </c>
      <c r="AF207" s="71">
        <v>30</v>
      </c>
      <c r="AG207" s="71">
        <v>31</v>
      </c>
      <c r="AH207" s="72"/>
      <c r="AI207" s="73"/>
    </row>
    <row r="208" spans="1:35" s="65" customFormat="1" ht="18" customHeight="1">
      <c r="A208" s="74"/>
      <c r="B208" s="75"/>
      <c r="C208" s="71" t="s">
        <v>105</v>
      </c>
      <c r="D208" s="71" t="s">
        <v>106</v>
      </c>
      <c r="E208" s="76" t="s">
        <v>107</v>
      </c>
      <c r="F208" s="77" t="s">
        <v>108</v>
      </c>
      <c r="G208" s="71" t="s">
        <v>13</v>
      </c>
      <c r="H208" s="78" t="s">
        <v>109</v>
      </c>
      <c r="I208" s="71" t="s">
        <v>104</v>
      </c>
      <c r="J208" s="71" t="s">
        <v>105</v>
      </c>
      <c r="K208" s="71" t="s">
        <v>106</v>
      </c>
      <c r="L208" s="76" t="s">
        <v>107</v>
      </c>
      <c r="M208" s="77" t="s">
        <v>108</v>
      </c>
      <c r="N208" s="77" t="s">
        <v>13</v>
      </c>
      <c r="O208" s="78" t="s">
        <v>109</v>
      </c>
      <c r="P208" s="79" t="s">
        <v>104</v>
      </c>
      <c r="Q208" s="71" t="s">
        <v>105</v>
      </c>
      <c r="R208" s="71" t="s">
        <v>106</v>
      </c>
      <c r="S208" s="76" t="s">
        <v>107</v>
      </c>
      <c r="T208" s="77" t="s">
        <v>108</v>
      </c>
      <c r="U208" s="79" t="s">
        <v>13</v>
      </c>
      <c r="V208" s="78" t="s">
        <v>109</v>
      </c>
      <c r="W208" s="71" t="s">
        <v>104</v>
      </c>
      <c r="X208" s="79" t="s">
        <v>105</v>
      </c>
      <c r="Y208" s="71" t="s">
        <v>106</v>
      </c>
      <c r="Z208" s="76" t="s">
        <v>107</v>
      </c>
      <c r="AA208" s="77" t="s">
        <v>108</v>
      </c>
      <c r="AB208" s="71" t="s">
        <v>13</v>
      </c>
      <c r="AC208" s="78" t="s">
        <v>109</v>
      </c>
      <c r="AD208" s="71" t="s">
        <v>104</v>
      </c>
      <c r="AE208" s="79" t="s">
        <v>105</v>
      </c>
      <c r="AF208" s="71" t="s">
        <v>106</v>
      </c>
      <c r="AG208" s="76" t="s">
        <v>107</v>
      </c>
      <c r="AH208" s="80"/>
      <c r="AI208" s="81"/>
    </row>
    <row r="209" spans="1:35" s="65" customFormat="1" ht="18" customHeight="1">
      <c r="A209" s="68" t="s">
        <v>110</v>
      </c>
      <c r="B209" s="82" t="s">
        <v>111</v>
      </c>
      <c r="C209" s="82"/>
      <c r="D209" s="82"/>
      <c r="E209" s="87"/>
      <c r="F209" s="88"/>
      <c r="G209" s="82"/>
      <c r="H209" s="130"/>
      <c r="I209" s="82"/>
      <c r="J209" s="82"/>
      <c r="K209" s="82"/>
      <c r="L209" s="87"/>
      <c r="M209" s="88"/>
      <c r="N209" s="88"/>
      <c r="O209" s="130"/>
      <c r="P209" s="89"/>
      <c r="Q209" s="82"/>
      <c r="R209" s="82"/>
      <c r="S209" s="87"/>
      <c r="T209" s="88"/>
      <c r="U209" s="89"/>
      <c r="V209" s="130"/>
      <c r="W209" s="82"/>
      <c r="X209" s="89"/>
      <c r="Y209" s="82"/>
      <c r="Z209" s="87"/>
      <c r="AA209" s="88"/>
      <c r="AB209" s="82"/>
      <c r="AC209" s="130"/>
      <c r="AD209" s="82"/>
      <c r="AE209" s="89"/>
      <c r="AF209" s="82"/>
      <c r="AG209" s="87"/>
      <c r="AH209" s="82">
        <f>SUM(C209:AG209)</f>
        <v>0</v>
      </c>
      <c r="AI209" s="82">
        <f>COUNTA(C209:AG209)</f>
        <v>0</v>
      </c>
    </row>
    <row r="210" spans="1:35" s="65" customFormat="1" ht="18" customHeight="1">
      <c r="A210" s="81"/>
      <c r="B210" s="90" t="s">
        <v>112</v>
      </c>
      <c r="C210" s="90"/>
      <c r="D210" s="90"/>
      <c r="E210" s="95"/>
      <c r="F210" s="96"/>
      <c r="G210" s="90"/>
      <c r="H210" s="126"/>
      <c r="I210" s="90"/>
      <c r="J210" s="90"/>
      <c r="K210" s="90"/>
      <c r="L210" s="95"/>
      <c r="M210" s="96"/>
      <c r="N210" s="96"/>
      <c r="O210" s="126"/>
      <c r="P210" s="97"/>
      <c r="Q210" s="90"/>
      <c r="R210" s="90"/>
      <c r="S210" s="95"/>
      <c r="T210" s="96"/>
      <c r="U210" s="97"/>
      <c r="V210" s="126"/>
      <c r="W210" s="90"/>
      <c r="X210" s="97"/>
      <c r="Y210" s="90"/>
      <c r="Z210" s="95"/>
      <c r="AA210" s="96"/>
      <c r="AB210" s="90"/>
      <c r="AC210" s="126"/>
      <c r="AD210" s="90"/>
      <c r="AE210" s="97"/>
      <c r="AF210" s="90"/>
      <c r="AG210" s="95"/>
      <c r="AH210" s="90">
        <f t="shared" ref="AH210:AH215" si="36">SUM(C210:AG210)</f>
        <v>0</v>
      </c>
      <c r="AI210" s="90">
        <f t="shared" ref="AI210:AI215" si="37">COUNTA(C210:AG210)</f>
        <v>0</v>
      </c>
    </row>
    <row r="211" spans="1:35" s="65" customFormat="1" ht="18" customHeight="1">
      <c r="A211" s="68" t="s">
        <v>113</v>
      </c>
      <c r="B211" s="82" t="s">
        <v>114</v>
      </c>
      <c r="C211" s="82"/>
      <c r="D211" s="82"/>
      <c r="E211" s="87"/>
      <c r="F211" s="88"/>
      <c r="G211" s="82"/>
      <c r="H211" s="130"/>
      <c r="I211" s="82"/>
      <c r="J211" s="82"/>
      <c r="K211" s="82"/>
      <c r="L211" s="87"/>
      <c r="M211" s="88"/>
      <c r="N211" s="88"/>
      <c r="O211" s="130"/>
      <c r="P211" s="89"/>
      <c r="Q211" s="82"/>
      <c r="R211" s="82"/>
      <c r="S211" s="87"/>
      <c r="T211" s="88"/>
      <c r="U211" s="89"/>
      <c r="V211" s="130"/>
      <c r="W211" s="82"/>
      <c r="X211" s="89"/>
      <c r="Y211" s="82"/>
      <c r="Z211" s="87"/>
      <c r="AA211" s="88"/>
      <c r="AB211" s="82"/>
      <c r="AC211" s="130"/>
      <c r="AD211" s="82"/>
      <c r="AE211" s="89"/>
      <c r="AF211" s="82"/>
      <c r="AG211" s="87"/>
      <c r="AH211" s="82">
        <f t="shared" si="36"/>
        <v>0</v>
      </c>
      <c r="AI211" s="82">
        <f t="shared" si="37"/>
        <v>0</v>
      </c>
    </row>
    <row r="212" spans="1:35" s="65" customFormat="1" ht="18" customHeight="1">
      <c r="A212" s="73"/>
      <c r="B212" s="98" t="s">
        <v>115</v>
      </c>
      <c r="C212" s="98"/>
      <c r="D212" s="98"/>
      <c r="E212" s="103"/>
      <c r="F212" s="104"/>
      <c r="G212" s="98"/>
      <c r="H212" s="131"/>
      <c r="I212" s="98"/>
      <c r="J212" s="98"/>
      <c r="K212" s="98"/>
      <c r="L212" s="103"/>
      <c r="M212" s="104"/>
      <c r="N212" s="104"/>
      <c r="O212" s="131"/>
      <c r="P212" s="105"/>
      <c r="Q212" s="98"/>
      <c r="R212" s="98"/>
      <c r="S212" s="103"/>
      <c r="T212" s="104"/>
      <c r="U212" s="105"/>
      <c r="V212" s="131"/>
      <c r="W212" s="98"/>
      <c r="X212" s="105"/>
      <c r="Y212" s="98"/>
      <c r="Z212" s="103"/>
      <c r="AA212" s="104"/>
      <c r="AB212" s="98"/>
      <c r="AC212" s="131"/>
      <c r="AD212" s="98"/>
      <c r="AE212" s="105"/>
      <c r="AF212" s="98"/>
      <c r="AG212" s="103"/>
      <c r="AH212" s="98">
        <f t="shared" si="36"/>
        <v>0</v>
      </c>
      <c r="AI212" s="98">
        <f t="shared" si="37"/>
        <v>0</v>
      </c>
    </row>
    <row r="213" spans="1:35" s="65" customFormat="1" ht="18" customHeight="1">
      <c r="A213" s="73"/>
      <c r="B213" s="98" t="s">
        <v>116</v>
      </c>
      <c r="C213" s="98"/>
      <c r="D213" s="98"/>
      <c r="E213" s="103"/>
      <c r="F213" s="104"/>
      <c r="G213" s="98"/>
      <c r="H213" s="131"/>
      <c r="I213" s="98"/>
      <c r="J213" s="98"/>
      <c r="K213" s="98"/>
      <c r="L213" s="103"/>
      <c r="M213" s="104"/>
      <c r="N213" s="104"/>
      <c r="O213" s="131"/>
      <c r="P213" s="105"/>
      <c r="Q213" s="98"/>
      <c r="R213" s="98"/>
      <c r="S213" s="103"/>
      <c r="T213" s="104"/>
      <c r="U213" s="105"/>
      <c r="V213" s="131"/>
      <c r="W213" s="98"/>
      <c r="X213" s="105"/>
      <c r="Y213" s="98"/>
      <c r="Z213" s="103"/>
      <c r="AA213" s="104"/>
      <c r="AB213" s="98"/>
      <c r="AC213" s="131"/>
      <c r="AD213" s="98"/>
      <c r="AE213" s="105"/>
      <c r="AF213" s="98"/>
      <c r="AG213" s="103"/>
      <c r="AH213" s="98">
        <f t="shared" si="36"/>
        <v>0</v>
      </c>
      <c r="AI213" s="98">
        <f t="shared" si="37"/>
        <v>0</v>
      </c>
    </row>
    <row r="214" spans="1:35" s="65" customFormat="1" ht="18" customHeight="1">
      <c r="A214" s="73"/>
      <c r="B214" s="98" t="s">
        <v>117</v>
      </c>
      <c r="C214" s="98"/>
      <c r="D214" s="98"/>
      <c r="E214" s="103"/>
      <c r="F214" s="104"/>
      <c r="G214" s="98"/>
      <c r="H214" s="131"/>
      <c r="I214" s="98"/>
      <c r="J214" s="98"/>
      <c r="K214" s="98"/>
      <c r="L214" s="103"/>
      <c r="M214" s="104"/>
      <c r="N214" s="104"/>
      <c r="O214" s="131"/>
      <c r="P214" s="105"/>
      <c r="Q214" s="98"/>
      <c r="R214" s="98"/>
      <c r="S214" s="103"/>
      <c r="T214" s="104"/>
      <c r="U214" s="105"/>
      <c r="V214" s="131"/>
      <c r="W214" s="98"/>
      <c r="X214" s="105"/>
      <c r="Y214" s="98"/>
      <c r="Z214" s="103"/>
      <c r="AA214" s="104"/>
      <c r="AB214" s="98"/>
      <c r="AC214" s="131"/>
      <c r="AD214" s="98"/>
      <c r="AE214" s="105"/>
      <c r="AF214" s="98"/>
      <c r="AG214" s="103"/>
      <c r="AH214" s="98">
        <f t="shared" si="36"/>
        <v>0</v>
      </c>
      <c r="AI214" s="98">
        <f t="shared" si="37"/>
        <v>0</v>
      </c>
    </row>
    <row r="215" spans="1:35" s="65" customFormat="1" ht="18" customHeight="1">
      <c r="A215" s="81"/>
      <c r="B215" s="90" t="s">
        <v>118</v>
      </c>
      <c r="C215" s="90"/>
      <c r="D215" s="90"/>
      <c r="E215" s="95"/>
      <c r="F215" s="96"/>
      <c r="G215" s="90"/>
      <c r="H215" s="126"/>
      <c r="I215" s="90"/>
      <c r="J215" s="90"/>
      <c r="K215" s="90"/>
      <c r="L215" s="95"/>
      <c r="M215" s="96"/>
      <c r="N215" s="96"/>
      <c r="O215" s="126"/>
      <c r="P215" s="97"/>
      <c r="Q215" s="90"/>
      <c r="R215" s="90"/>
      <c r="S215" s="95"/>
      <c r="T215" s="96"/>
      <c r="U215" s="97"/>
      <c r="V215" s="126"/>
      <c r="W215" s="90"/>
      <c r="X215" s="97"/>
      <c r="Y215" s="90"/>
      <c r="Z215" s="95"/>
      <c r="AA215" s="96"/>
      <c r="AB215" s="90"/>
      <c r="AC215" s="126"/>
      <c r="AD215" s="90"/>
      <c r="AE215" s="97"/>
      <c r="AF215" s="90"/>
      <c r="AG215" s="95"/>
      <c r="AH215" s="90">
        <f t="shared" si="36"/>
        <v>0</v>
      </c>
      <c r="AI215" s="90">
        <f t="shared" si="37"/>
        <v>0</v>
      </c>
    </row>
    <row r="216" spans="1:35" s="65" customFormat="1" ht="18" customHeight="1">
      <c r="A216" s="71" t="s">
        <v>119</v>
      </c>
      <c r="B216" s="71" t="s">
        <v>120</v>
      </c>
      <c r="C216" s="71">
        <f t="shared" ref="C216:AG216" si="38">SUM(C209:C215)</f>
        <v>0</v>
      </c>
      <c r="D216" s="71">
        <f t="shared" si="38"/>
        <v>0</v>
      </c>
      <c r="E216" s="76">
        <f t="shared" si="38"/>
        <v>0</v>
      </c>
      <c r="F216" s="77">
        <f t="shared" si="38"/>
        <v>0</v>
      </c>
      <c r="G216" s="71">
        <f t="shared" si="38"/>
        <v>0</v>
      </c>
      <c r="H216" s="78">
        <f t="shared" si="38"/>
        <v>0</v>
      </c>
      <c r="I216" s="71">
        <f t="shared" si="38"/>
        <v>0</v>
      </c>
      <c r="J216" s="71">
        <f t="shared" si="38"/>
        <v>0</v>
      </c>
      <c r="K216" s="71">
        <f t="shared" si="38"/>
        <v>0</v>
      </c>
      <c r="L216" s="76">
        <f t="shared" si="38"/>
        <v>0</v>
      </c>
      <c r="M216" s="77">
        <f t="shared" si="38"/>
        <v>0</v>
      </c>
      <c r="N216" s="77">
        <f t="shared" si="38"/>
        <v>0</v>
      </c>
      <c r="O216" s="78">
        <f t="shared" si="38"/>
        <v>0</v>
      </c>
      <c r="P216" s="79">
        <f t="shared" si="38"/>
        <v>0</v>
      </c>
      <c r="Q216" s="71">
        <f t="shared" si="38"/>
        <v>0</v>
      </c>
      <c r="R216" s="71">
        <f t="shared" si="38"/>
        <v>0</v>
      </c>
      <c r="S216" s="76">
        <f t="shared" si="38"/>
        <v>0</v>
      </c>
      <c r="T216" s="77">
        <f t="shared" si="38"/>
        <v>0</v>
      </c>
      <c r="U216" s="79">
        <f t="shared" si="38"/>
        <v>0</v>
      </c>
      <c r="V216" s="78">
        <f t="shared" si="38"/>
        <v>0</v>
      </c>
      <c r="W216" s="71">
        <f t="shared" si="38"/>
        <v>0</v>
      </c>
      <c r="X216" s="79">
        <f t="shared" si="38"/>
        <v>0</v>
      </c>
      <c r="Y216" s="71">
        <f t="shared" si="38"/>
        <v>0</v>
      </c>
      <c r="Z216" s="76">
        <f t="shared" si="38"/>
        <v>0</v>
      </c>
      <c r="AA216" s="77">
        <f t="shared" si="38"/>
        <v>0</v>
      </c>
      <c r="AB216" s="71">
        <f t="shared" si="38"/>
        <v>0</v>
      </c>
      <c r="AC216" s="78">
        <f t="shared" si="38"/>
        <v>0</v>
      </c>
      <c r="AD216" s="71">
        <f t="shared" si="38"/>
        <v>0</v>
      </c>
      <c r="AE216" s="79">
        <f t="shared" si="38"/>
        <v>0</v>
      </c>
      <c r="AF216" s="71">
        <f t="shared" si="38"/>
        <v>0</v>
      </c>
      <c r="AG216" s="76">
        <f t="shared" si="38"/>
        <v>0</v>
      </c>
      <c r="AH216" s="106">
        <f>SUM(AH209:AH215)</f>
        <v>0</v>
      </c>
      <c r="AI216" s="106">
        <f>SUM(AI209:AI215)</f>
        <v>0</v>
      </c>
    </row>
    <row r="217" spans="1:35" s="65" customFormat="1" ht="8.25" customHeight="1">
      <c r="A217" s="107"/>
      <c r="B217" s="107"/>
      <c r="C217" s="107"/>
      <c r="D217" s="107"/>
      <c r="E217" s="107"/>
      <c r="F217" s="107"/>
      <c r="G217" s="107"/>
      <c r="H217" s="107"/>
      <c r="I217" s="107"/>
      <c r="J217" s="107"/>
      <c r="K217" s="107"/>
      <c r="L217" s="107"/>
      <c r="M217" s="107"/>
      <c r="N217" s="107"/>
      <c r="O217" s="107"/>
      <c r="P217" s="107"/>
      <c r="Q217" s="107"/>
      <c r="R217" s="107"/>
      <c r="S217" s="107"/>
      <c r="T217" s="107"/>
      <c r="U217" s="107"/>
      <c r="V217" s="107"/>
      <c r="W217" s="107"/>
      <c r="X217" s="107"/>
      <c r="Y217" s="107"/>
      <c r="Z217" s="107"/>
      <c r="AA217" s="107"/>
      <c r="AB217" s="107"/>
      <c r="AC217" s="107"/>
      <c r="AD217" s="107"/>
      <c r="AE217" s="107"/>
      <c r="AF217" s="107"/>
      <c r="AG217" s="107"/>
      <c r="AH217" s="107"/>
      <c r="AI217" s="107"/>
    </row>
    <row r="218" spans="1:35" s="65" customFormat="1" ht="18" customHeight="1">
      <c r="A218" s="66" t="s">
        <v>102</v>
      </c>
      <c r="B218" s="67"/>
      <c r="C218" s="485" t="s">
        <v>141</v>
      </c>
      <c r="D218" s="485"/>
      <c r="E218" s="485"/>
      <c r="F218" s="485"/>
      <c r="G218" s="485"/>
      <c r="H218" s="485"/>
      <c r="I218" s="485"/>
      <c r="J218" s="485"/>
      <c r="K218" s="485"/>
      <c r="L218" s="485"/>
      <c r="M218" s="485"/>
      <c r="N218" s="485"/>
      <c r="O218" s="485"/>
      <c r="P218" s="485"/>
      <c r="Q218" s="485"/>
      <c r="R218" s="485"/>
      <c r="S218" s="485"/>
      <c r="T218" s="485"/>
      <c r="U218" s="485"/>
      <c r="V218" s="485"/>
      <c r="W218" s="485"/>
      <c r="X218" s="485"/>
      <c r="Y218" s="485"/>
      <c r="Z218" s="485"/>
      <c r="AA218" s="485"/>
      <c r="AB218" s="485"/>
      <c r="AC218" s="485"/>
      <c r="AD218" s="485"/>
      <c r="AE218" s="485"/>
      <c r="AF218" s="485"/>
      <c r="AG218" s="485"/>
      <c r="AH218" s="108" t="s">
        <v>121</v>
      </c>
      <c r="AI218" s="68" t="s">
        <v>122</v>
      </c>
    </row>
    <row r="219" spans="1:35" s="65" customFormat="1" ht="18" customHeight="1">
      <c r="A219" s="69"/>
      <c r="B219" s="70"/>
      <c r="C219" s="71">
        <v>1</v>
      </c>
      <c r="D219" s="71">
        <v>2</v>
      </c>
      <c r="E219" s="71">
        <v>3</v>
      </c>
      <c r="F219" s="71">
        <v>4</v>
      </c>
      <c r="G219" s="71">
        <v>5</v>
      </c>
      <c r="H219" s="71">
        <v>6</v>
      </c>
      <c r="I219" s="71">
        <v>7</v>
      </c>
      <c r="J219" s="71">
        <v>8</v>
      </c>
      <c r="K219" s="71">
        <v>9</v>
      </c>
      <c r="L219" s="71">
        <v>10</v>
      </c>
      <c r="M219" s="71">
        <v>11</v>
      </c>
      <c r="N219" s="71">
        <v>12</v>
      </c>
      <c r="O219" s="71">
        <v>13</v>
      </c>
      <c r="P219" s="71">
        <v>14</v>
      </c>
      <c r="Q219" s="71">
        <v>15</v>
      </c>
      <c r="R219" s="71">
        <v>16</v>
      </c>
      <c r="S219" s="71">
        <v>17</v>
      </c>
      <c r="T219" s="71">
        <v>18</v>
      </c>
      <c r="U219" s="71">
        <v>19</v>
      </c>
      <c r="V219" s="71">
        <v>20</v>
      </c>
      <c r="W219" s="71">
        <v>21</v>
      </c>
      <c r="X219" s="71">
        <v>22</v>
      </c>
      <c r="Y219" s="71">
        <v>23</v>
      </c>
      <c r="Z219" s="71">
        <v>24</v>
      </c>
      <c r="AA219" s="71">
        <v>25</v>
      </c>
      <c r="AB219" s="71">
        <v>26</v>
      </c>
      <c r="AC219" s="71">
        <v>27</v>
      </c>
      <c r="AD219" s="71">
        <v>28</v>
      </c>
      <c r="AE219" s="71">
        <v>29</v>
      </c>
      <c r="AF219" s="71">
        <v>30</v>
      </c>
      <c r="AG219" s="71">
        <v>31</v>
      </c>
      <c r="AH219" s="72"/>
      <c r="AI219" s="73"/>
    </row>
    <row r="220" spans="1:35" s="65" customFormat="1" ht="18" customHeight="1">
      <c r="A220" s="74"/>
      <c r="B220" s="75"/>
      <c r="C220" s="71" t="s">
        <v>105</v>
      </c>
      <c r="D220" s="71" t="s">
        <v>106</v>
      </c>
      <c r="E220" s="76" t="s">
        <v>107</v>
      </c>
      <c r="F220" s="77" t="s">
        <v>108</v>
      </c>
      <c r="G220" s="71" t="s">
        <v>13</v>
      </c>
      <c r="H220" s="78" t="s">
        <v>109</v>
      </c>
      <c r="I220" s="71" t="s">
        <v>104</v>
      </c>
      <c r="J220" s="71" t="s">
        <v>105</v>
      </c>
      <c r="K220" s="71" t="s">
        <v>106</v>
      </c>
      <c r="L220" s="76" t="s">
        <v>107</v>
      </c>
      <c r="M220" s="77" t="s">
        <v>108</v>
      </c>
      <c r="N220" s="77" t="s">
        <v>13</v>
      </c>
      <c r="O220" s="78" t="s">
        <v>109</v>
      </c>
      <c r="P220" s="79" t="s">
        <v>104</v>
      </c>
      <c r="Q220" s="71" t="s">
        <v>105</v>
      </c>
      <c r="R220" s="71" t="s">
        <v>106</v>
      </c>
      <c r="S220" s="76" t="s">
        <v>107</v>
      </c>
      <c r="T220" s="77" t="s">
        <v>108</v>
      </c>
      <c r="U220" s="79" t="s">
        <v>13</v>
      </c>
      <c r="V220" s="78" t="s">
        <v>109</v>
      </c>
      <c r="W220" s="71" t="s">
        <v>104</v>
      </c>
      <c r="X220" s="79" t="s">
        <v>105</v>
      </c>
      <c r="Y220" s="71" t="s">
        <v>106</v>
      </c>
      <c r="Z220" s="76" t="s">
        <v>107</v>
      </c>
      <c r="AA220" s="77" t="s">
        <v>108</v>
      </c>
      <c r="AB220" s="71" t="s">
        <v>13</v>
      </c>
      <c r="AC220" s="78" t="s">
        <v>109</v>
      </c>
      <c r="AD220" s="71" t="s">
        <v>104</v>
      </c>
      <c r="AE220" s="79" t="s">
        <v>105</v>
      </c>
      <c r="AF220" s="71" t="s">
        <v>106</v>
      </c>
      <c r="AG220" s="76" t="s">
        <v>107</v>
      </c>
      <c r="AH220" s="80"/>
      <c r="AI220" s="81"/>
    </row>
    <row r="221" spans="1:35" s="65" customFormat="1" ht="18" customHeight="1">
      <c r="A221" s="109" t="s">
        <v>123</v>
      </c>
      <c r="B221" s="109" t="s">
        <v>124</v>
      </c>
      <c r="C221" s="71"/>
      <c r="D221" s="71"/>
      <c r="E221" s="76"/>
      <c r="F221" s="77"/>
      <c r="G221" s="71"/>
      <c r="H221" s="78"/>
      <c r="I221" s="71"/>
      <c r="J221" s="71"/>
      <c r="K221" s="71"/>
      <c r="L221" s="76"/>
      <c r="M221" s="77"/>
      <c r="N221" s="77"/>
      <c r="O221" s="78"/>
      <c r="P221" s="79"/>
      <c r="Q221" s="71"/>
      <c r="R221" s="71"/>
      <c r="S221" s="76"/>
      <c r="T221" s="77"/>
      <c r="U221" s="79"/>
      <c r="V221" s="78"/>
      <c r="W221" s="71"/>
      <c r="X221" s="79"/>
      <c r="Y221" s="71"/>
      <c r="Z221" s="76"/>
      <c r="AA221" s="77"/>
      <c r="AB221" s="71"/>
      <c r="AC221" s="78"/>
      <c r="AD221" s="71"/>
      <c r="AE221" s="79"/>
      <c r="AF221" s="71"/>
      <c r="AG221" s="76"/>
      <c r="AH221" s="71">
        <f>SUM(C221:AG221)</f>
        <v>0</v>
      </c>
      <c r="AI221" s="71">
        <f>COUNTA(C221:AG221)</f>
        <v>0</v>
      </c>
    </row>
    <row r="222" spans="1:35" s="65" customFormat="1" ht="18" customHeight="1">
      <c r="A222" s="114" t="s">
        <v>125</v>
      </c>
      <c r="B222" s="115" t="s">
        <v>126</v>
      </c>
      <c r="C222" s="82"/>
      <c r="D222" s="82"/>
      <c r="E222" s="87"/>
      <c r="F222" s="88"/>
      <c r="G222" s="82"/>
      <c r="H222" s="130"/>
      <c r="I222" s="82"/>
      <c r="J222" s="82"/>
      <c r="K222" s="82"/>
      <c r="L222" s="87"/>
      <c r="M222" s="88"/>
      <c r="N222" s="88"/>
      <c r="O222" s="130"/>
      <c r="P222" s="89"/>
      <c r="Q222" s="82"/>
      <c r="R222" s="82"/>
      <c r="S222" s="87"/>
      <c r="T222" s="88"/>
      <c r="U222" s="89"/>
      <c r="V222" s="130"/>
      <c r="W222" s="82"/>
      <c r="X222" s="89"/>
      <c r="Y222" s="82"/>
      <c r="Z222" s="87"/>
      <c r="AA222" s="88"/>
      <c r="AB222" s="82"/>
      <c r="AC222" s="130"/>
      <c r="AD222" s="82"/>
      <c r="AE222" s="89"/>
      <c r="AF222" s="82"/>
      <c r="AG222" s="87"/>
      <c r="AH222" s="82">
        <f t="shared" ref="AH222:AH236" si="39">SUM(C222:AG222)</f>
        <v>0</v>
      </c>
      <c r="AI222" s="82">
        <f t="shared" ref="AI222:AI236" si="40">COUNTA(C222:AG222)</f>
        <v>0</v>
      </c>
    </row>
    <row r="223" spans="1:35" s="65" customFormat="1" ht="18" customHeight="1">
      <c r="A223" s="116"/>
      <c r="B223" s="117" t="s">
        <v>127</v>
      </c>
      <c r="C223" s="98"/>
      <c r="D223" s="98"/>
      <c r="E223" s="103"/>
      <c r="F223" s="104"/>
      <c r="G223" s="98"/>
      <c r="H223" s="131"/>
      <c r="I223" s="98"/>
      <c r="J223" s="98"/>
      <c r="K223" s="98"/>
      <c r="L223" s="103"/>
      <c r="M223" s="104"/>
      <c r="N223" s="104"/>
      <c r="O223" s="131"/>
      <c r="P223" s="105"/>
      <c r="Q223" s="98"/>
      <c r="R223" s="98"/>
      <c r="S223" s="103"/>
      <c r="T223" s="104"/>
      <c r="U223" s="105"/>
      <c r="V223" s="131"/>
      <c r="W223" s="98"/>
      <c r="X223" s="105"/>
      <c r="Y223" s="98"/>
      <c r="Z223" s="103"/>
      <c r="AA223" s="104"/>
      <c r="AB223" s="98"/>
      <c r="AC223" s="131"/>
      <c r="AD223" s="98"/>
      <c r="AE223" s="105"/>
      <c r="AF223" s="98"/>
      <c r="AG223" s="103"/>
      <c r="AH223" s="98">
        <f t="shared" si="39"/>
        <v>0</v>
      </c>
      <c r="AI223" s="98">
        <f t="shared" si="40"/>
        <v>0</v>
      </c>
    </row>
    <row r="224" spans="1:35" s="65" customFormat="1" ht="18" customHeight="1">
      <c r="A224" s="116"/>
      <c r="B224" s="117" t="s">
        <v>128</v>
      </c>
      <c r="C224" s="98"/>
      <c r="D224" s="98"/>
      <c r="E224" s="103"/>
      <c r="F224" s="104"/>
      <c r="G224" s="98"/>
      <c r="H224" s="131"/>
      <c r="I224" s="98"/>
      <c r="J224" s="98"/>
      <c r="K224" s="98"/>
      <c r="L224" s="103"/>
      <c r="M224" s="104"/>
      <c r="N224" s="104"/>
      <c r="O224" s="131"/>
      <c r="P224" s="105"/>
      <c r="Q224" s="98"/>
      <c r="R224" s="98"/>
      <c r="S224" s="103"/>
      <c r="T224" s="104"/>
      <c r="U224" s="105"/>
      <c r="V224" s="131"/>
      <c r="W224" s="98"/>
      <c r="X224" s="105"/>
      <c r="Y224" s="98"/>
      <c r="Z224" s="103"/>
      <c r="AA224" s="104"/>
      <c r="AB224" s="98"/>
      <c r="AC224" s="131"/>
      <c r="AD224" s="98"/>
      <c r="AE224" s="105"/>
      <c r="AF224" s="98"/>
      <c r="AG224" s="103"/>
      <c r="AH224" s="98">
        <f t="shared" si="39"/>
        <v>0</v>
      </c>
      <c r="AI224" s="98">
        <f t="shared" si="40"/>
        <v>0</v>
      </c>
    </row>
    <row r="225" spans="1:35" s="65" customFormat="1" ht="18" customHeight="1">
      <c r="A225" s="116"/>
      <c r="B225" s="117" t="s">
        <v>129</v>
      </c>
      <c r="C225" s="98"/>
      <c r="D225" s="98"/>
      <c r="E225" s="103"/>
      <c r="F225" s="104"/>
      <c r="G225" s="98"/>
      <c r="H225" s="131"/>
      <c r="I225" s="98"/>
      <c r="J225" s="98"/>
      <c r="K225" s="98"/>
      <c r="L225" s="103"/>
      <c r="M225" s="104"/>
      <c r="N225" s="104"/>
      <c r="O225" s="131"/>
      <c r="P225" s="105"/>
      <c r="Q225" s="98"/>
      <c r="R225" s="98"/>
      <c r="S225" s="103"/>
      <c r="T225" s="104"/>
      <c r="U225" s="105"/>
      <c r="V225" s="131"/>
      <c r="W225" s="98"/>
      <c r="X225" s="105"/>
      <c r="Y225" s="98"/>
      <c r="Z225" s="103"/>
      <c r="AA225" s="104"/>
      <c r="AB225" s="98"/>
      <c r="AC225" s="131"/>
      <c r="AD225" s="98"/>
      <c r="AE225" s="105"/>
      <c r="AF225" s="98"/>
      <c r="AG225" s="103"/>
      <c r="AH225" s="98">
        <f t="shared" si="39"/>
        <v>0</v>
      </c>
      <c r="AI225" s="98">
        <f t="shared" si="40"/>
        <v>0</v>
      </c>
    </row>
    <row r="226" spans="1:35" s="65" customFormat="1" ht="18" customHeight="1">
      <c r="A226" s="116"/>
      <c r="B226" s="117" t="s">
        <v>130</v>
      </c>
      <c r="C226" s="98"/>
      <c r="D226" s="98"/>
      <c r="E226" s="103"/>
      <c r="F226" s="104"/>
      <c r="G226" s="98"/>
      <c r="H226" s="131"/>
      <c r="I226" s="98"/>
      <c r="J226" s="98"/>
      <c r="K226" s="98"/>
      <c r="L226" s="103"/>
      <c r="M226" s="104"/>
      <c r="N226" s="104"/>
      <c r="O226" s="131"/>
      <c r="P226" s="105"/>
      <c r="Q226" s="98"/>
      <c r="R226" s="98"/>
      <c r="S226" s="103"/>
      <c r="T226" s="104"/>
      <c r="U226" s="105"/>
      <c r="V226" s="131"/>
      <c r="W226" s="98"/>
      <c r="X226" s="105"/>
      <c r="Y226" s="98"/>
      <c r="Z226" s="103"/>
      <c r="AA226" s="104"/>
      <c r="AB226" s="98"/>
      <c r="AC226" s="131"/>
      <c r="AD226" s="98"/>
      <c r="AE226" s="105"/>
      <c r="AF226" s="98"/>
      <c r="AG226" s="103"/>
      <c r="AH226" s="98">
        <f t="shared" si="39"/>
        <v>0</v>
      </c>
      <c r="AI226" s="98">
        <f t="shared" si="40"/>
        <v>0</v>
      </c>
    </row>
    <row r="227" spans="1:35" s="65" customFormat="1" ht="18" customHeight="1">
      <c r="A227" s="116"/>
      <c r="B227" s="117" t="s">
        <v>131</v>
      </c>
      <c r="C227" s="98"/>
      <c r="D227" s="98"/>
      <c r="E227" s="103"/>
      <c r="F227" s="104"/>
      <c r="G227" s="98"/>
      <c r="H227" s="131"/>
      <c r="I227" s="98"/>
      <c r="J227" s="98"/>
      <c r="K227" s="98"/>
      <c r="L227" s="103"/>
      <c r="M227" s="104"/>
      <c r="N227" s="104"/>
      <c r="O227" s="131"/>
      <c r="P227" s="105"/>
      <c r="Q227" s="98"/>
      <c r="R227" s="98"/>
      <c r="S227" s="103"/>
      <c r="T227" s="104"/>
      <c r="U227" s="105"/>
      <c r="V227" s="131"/>
      <c r="W227" s="98"/>
      <c r="X227" s="105"/>
      <c r="Y227" s="98"/>
      <c r="Z227" s="103"/>
      <c r="AA227" s="104"/>
      <c r="AB227" s="98"/>
      <c r="AC227" s="131"/>
      <c r="AD227" s="98"/>
      <c r="AE227" s="105"/>
      <c r="AF227" s="98"/>
      <c r="AG227" s="103"/>
      <c r="AH227" s="98">
        <f t="shared" si="39"/>
        <v>0</v>
      </c>
      <c r="AI227" s="98">
        <f t="shared" si="40"/>
        <v>0</v>
      </c>
    </row>
    <row r="228" spans="1:35" s="65" customFormat="1" ht="18" customHeight="1">
      <c r="A228" s="118"/>
      <c r="B228" s="119" t="s">
        <v>132</v>
      </c>
      <c r="C228" s="90"/>
      <c r="D228" s="90"/>
      <c r="E228" s="95"/>
      <c r="F228" s="96"/>
      <c r="G228" s="90"/>
      <c r="H228" s="126"/>
      <c r="I228" s="90"/>
      <c r="J228" s="90"/>
      <c r="K228" s="90"/>
      <c r="L228" s="95"/>
      <c r="M228" s="96"/>
      <c r="N228" s="96"/>
      <c r="O228" s="126"/>
      <c r="P228" s="97"/>
      <c r="Q228" s="90"/>
      <c r="R228" s="90"/>
      <c r="S228" s="95"/>
      <c r="T228" s="96"/>
      <c r="U228" s="97"/>
      <c r="V228" s="126"/>
      <c r="W228" s="90"/>
      <c r="X228" s="97"/>
      <c r="Y228" s="90"/>
      <c r="Z228" s="95"/>
      <c r="AA228" s="96"/>
      <c r="AB228" s="90"/>
      <c r="AC228" s="126"/>
      <c r="AD228" s="90"/>
      <c r="AE228" s="97"/>
      <c r="AF228" s="90"/>
      <c r="AG228" s="95"/>
      <c r="AH228" s="90">
        <f t="shared" si="39"/>
        <v>0</v>
      </c>
      <c r="AI228" s="90">
        <f t="shared" si="40"/>
        <v>0</v>
      </c>
    </row>
    <row r="229" spans="1:35" s="65" customFormat="1" ht="18" customHeight="1">
      <c r="A229" s="114" t="s">
        <v>133</v>
      </c>
      <c r="B229" s="115" t="s">
        <v>126</v>
      </c>
      <c r="C229" s="82"/>
      <c r="D229" s="82"/>
      <c r="E229" s="87"/>
      <c r="F229" s="88"/>
      <c r="G229" s="82"/>
      <c r="H229" s="130"/>
      <c r="I229" s="82"/>
      <c r="J229" s="82"/>
      <c r="K229" s="82"/>
      <c r="L229" s="87"/>
      <c r="M229" s="88"/>
      <c r="N229" s="88"/>
      <c r="O229" s="130"/>
      <c r="P229" s="89"/>
      <c r="Q229" s="82"/>
      <c r="R229" s="82"/>
      <c r="S229" s="87"/>
      <c r="T229" s="88"/>
      <c r="U229" s="89"/>
      <c r="V229" s="130"/>
      <c r="W229" s="82"/>
      <c r="X229" s="89"/>
      <c r="Y229" s="82"/>
      <c r="Z229" s="87"/>
      <c r="AA229" s="88"/>
      <c r="AB229" s="82"/>
      <c r="AC229" s="130"/>
      <c r="AD229" s="82"/>
      <c r="AE229" s="89"/>
      <c r="AF229" s="82"/>
      <c r="AG229" s="87"/>
      <c r="AH229" s="82">
        <f t="shared" si="39"/>
        <v>0</v>
      </c>
      <c r="AI229" s="82">
        <f t="shared" si="40"/>
        <v>0</v>
      </c>
    </row>
    <row r="230" spans="1:35" s="65" customFormat="1" ht="18" customHeight="1">
      <c r="A230" s="116"/>
      <c r="B230" s="117" t="s">
        <v>127</v>
      </c>
      <c r="C230" s="98"/>
      <c r="D230" s="98"/>
      <c r="E230" s="103"/>
      <c r="F230" s="104"/>
      <c r="G230" s="98"/>
      <c r="H230" s="131"/>
      <c r="I230" s="98"/>
      <c r="J230" s="98"/>
      <c r="K230" s="98"/>
      <c r="L230" s="103"/>
      <c r="M230" s="104"/>
      <c r="N230" s="104"/>
      <c r="O230" s="131"/>
      <c r="P230" s="105"/>
      <c r="Q230" s="98"/>
      <c r="R230" s="98"/>
      <c r="S230" s="103"/>
      <c r="T230" s="104"/>
      <c r="U230" s="105"/>
      <c r="V230" s="131"/>
      <c r="W230" s="98"/>
      <c r="X230" s="105"/>
      <c r="Y230" s="98"/>
      <c r="Z230" s="103"/>
      <c r="AA230" s="104"/>
      <c r="AB230" s="98"/>
      <c r="AC230" s="131"/>
      <c r="AD230" s="98"/>
      <c r="AE230" s="105"/>
      <c r="AF230" s="98"/>
      <c r="AG230" s="103"/>
      <c r="AH230" s="98">
        <f t="shared" si="39"/>
        <v>0</v>
      </c>
      <c r="AI230" s="98">
        <f t="shared" si="40"/>
        <v>0</v>
      </c>
    </row>
    <row r="231" spans="1:35" s="65" customFormat="1" ht="18" customHeight="1">
      <c r="A231" s="118"/>
      <c r="B231" s="119" t="s">
        <v>128</v>
      </c>
      <c r="C231" s="90"/>
      <c r="D231" s="90"/>
      <c r="E231" s="95"/>
      <c r="F231" s="96"/>
      <c r="G231" s="90"/>
      <c r="H231" s="126"/>
      <c r="I231" s="90"/>
      <c r="J231" s="90"/>
      <c r="K231" s="90"/>
      <c r="L231" s="95"/>
      <c r="M231" s="96"/>
      <c r="N231" s="96"/>
      <c r="O231" s="126"/>
      <c r="P231" s="97"/>
      <c r="Q231" s="90"/>
      <c r="R231" s="90"/>
      <c r="S231" s="95"/>
      <c r="T231" s="96"/>
      <c r="U231" s="97"/>
      <c r="V231" s="126"/>
      <c r="W231" s="90"/>
      <c r="X231" s="97"/>
      <c r="Y231" s="90"/>
      <c r="Z231" s="95"/>
      <c r="AA231" s="96"/>
      <c r="AB231" s="90"/>
      <c r="AC231" s="126"/>
      <c r="AD231" s="90"/>
      <c r="AE231" s="97"/>
      <c r="AF231" s="90"/>
      <c r="AG231" s="95"/>
      <c r="AH231" s="90">
        <f t="shared" si="39"/>
        <v>0</v>
      </c>
      <c r="AI231" s="90">
        <f t="shared" si="40"/>
        <v>0</v>
      </c>
    </row>
    <row r="232" spans="1:35" s="65" customFormat="1" ht="18" customHeight="1">
      <c r="A232" s="120" t="s">
        <v>134</v>
      </c>
      <c r="B232" s="121" t="s">
        <v>126</v>
      </c>
      <c r="C232" s="82"/>
      <c r="D232" s="82"/>
      <c r="E232" s="87"/>
      <c r="F232" s="88"/>
      <c r="G232" s="82"/>
      <c r="H232" s="130"/>
      <c r="I232" s="82"/>
      <c r="J232" s="82"/>
      <c r="K232" s="82"/>
      <c r="L232" s="87"/>
      <c r="M232" s="88"/>
      <c r="N232" s="88"/>
      <c r="O232" s="130"/>
      <c r="P232" s="89"/>
      <c r="Q232" s="82"/>
      <c r="R232" s="82"/>
      <c r="S232" s="87"/>
      <c r="T232" s="88"/>
      <c r="U232" s="89"/>
      <c r="V232" s="130"/>
      <c r="W232" s="82"/>
      <c r="X232" s="89"/>
      <c r="Y232" s="82"/>
      <c r="Z232" s="87"/>
      <c r="AA232" s="88"/>
      <c r="AB232" s="82"/>
      <c r="AC232" s="130"/>
      <c r="AD232" s="82"/>
      <c r="AE232" s="89"/>
      <c r="AF232" s="82"/>
      <c r="AG232" s="87"/>
      <c r="AH232" s="82">
        <f t="shared" si="39"/>
        <v>0</v>
      </c>
      <c r="AI232" s="82">
        <f t="shared" si="40"/>
        <v>0</v>
      </c>
    </row>
    <row r="233" spans="1:35" s="65" customFormat="1" ht="18" customHeight="1">
      <c r="A233" s="122"/>
      <c r="B233" s="123" t="s">
        <v>127</v>
      </c>
      <c r="C233" s="98"/>
      <c r="D233" s="98"/>
      <c r="E233" s="103"/>
      <c r="F233" s="104"/>
      <c r="G233" s="98"/>
      <c r="H233" s="131"/>
      <c r="I233" s="98"/>
      <c r="J233" s="98"/>
      <c r="K233" s="98"/>
      <c r="L233" s="103"/>
      <c r="M233" s="104"/>
      <c r="N233" s="104"/>
      <c r="O233" s="131"/>
      <c r="P233" s="105"/>
      <c r="Q233" s="98"/>
      <c r="R233" s="98"/>
      <c r="S233" s="103"/>
      <c r="T233" s="104"/>
      <c r="U233" s="105"/>
      <c r="V233" s="131"/>
      <c r="W233" s="98"/>
      <c r="X233" s="105"/>
      <c r="Y233" s="98"/>
      <c r="Z233" s="103"/>
      <c r="AA233" s="104"/>
      <c r="AB233" s="98"/>
      <c r="AC233" s="131"/>
      <c r="AD233" s="98"/>
      <c r="AE233" s="105"/>
      <c r="AF233" s="98"/>
      <c r="AG233" s="103"/>
      <c r="AH233" s="98">
        <f t="shared" si="39"/>
        <v>0</v>
      </c>
      <c r="AI233" s="98">
        <f t="shared" si="40"/>
        <v>0</v>
      </c>
    </row>
    <row r="234" spans="1:35" s="65" customFormat="1" ht="18" customHeight="1">
      <c r="A234" s="122"/>
      <c r="B234" s="123" t="s">
        <v>128</v>
      </c>
      <c r="C234" s="98"/>
      <c r="D234" s="98"/>
      <c r="E234" s="103"/>
      <c r="F234" s="104"/>
      <c r="G234" s="98"/>
      <c r="H234" s="131"/>
      <c r="I234" s="98"/>
      <c r="J234" s="98"/>
      <c r="K234" s="98"/>
      <c r="L234" s="103"/>
      <c r="M234" s="104"/>
      <c r="N234" s="104"/>
      <c r="O234" s="131"/>
      <c r="P234" s="105"/>
      <c r="Q234" s="98"/>
      <c r="R234" s="98"/>
      <c r="S234" s="103"/>
      <c r="T234" s="104"/>
      <c r="U234" s="105"/>
      <c r="V234" s="131"/>
      <c r="W234" s="98"/>
      <c r="X234" s="105"/>
      <c r="Y234" s="98"/>
      <c r="Z234" s="103"/>
      <c r="AA234" s="104"/>
      <c r="AB234" s="98"/>
      <c r="AC234" s="131"/>
      <c r="AD234" s="98"/>
      <c r="AE234" s="105"/>
      <c r="AF234" s="98"/>
      <c r="AG234" s="103"/>
      <c r="AH234" s="98">
        <f t="shared" si="39"/>
        <v>0</v>
      </c>
      <c r="AI234" s="98">
        <f t="shared" si="40"/>
        <v>0</v>
      </c>
    </row>
    <row r="235" spans="1:35" s="65" customFormat="1" ht="18" customHeight="1">
      <c r="A235" s="122"/>
      <c r="B235" s="123" t="s">
        <v>129</v>
      </c>
      <c r="C235" s="98"/>
      <c r="D235" s="98"/>
      <c r="E235" s="103"/>
      <c r="F235" s="104"/>
      <c r="G235" s="98"/>
      <c r="H235" s="131"/>
      <c r="I235" s="98"/>
      <c r="J235" s="98"/>
      <c r="K235" s="98"/>
      <c r="L235" s="103"/>
      <c r="M235" s="104"/>
      <c r="N235" s="104"/>
      <c r="O235" s="131"/>
      <c r="P235" s="105"/>
      <c r="Q235" s="98"/>
      <c r="R235" s="98"/>
      <c r="S235" s="103"/>
      <c r="T235" s="104"/>
      <c r="U235" s="105"/>
      <c r="V235" s="131"/>
      <c r="W235" s="98"/>
      <c r="X235" s="105"/>
      <c r="Y235" s="98"/>
      <c r="Z235" s="103"/>
      <c r="AA235" s="104"/>
      <c r="AB235" s="98"/>
      <c r="AC235" s="131"/>
      <c r="AD235" s="98"/>
      <c r="AE235" s="105"/>
      <c r="AF235" s="98"/>
      <c r="AG235" s="103"/>
      <c r="AH235" s="98">
        <f t="shared" si="39"/>
        <v>0</v>
      </c>
      <c r="AI235" s="98">
        <f t="shared" si="40"/>
        <v>0</v>
      </c>
    </row>
    <row r="236" spans="1:35" s="65" customFormat="1" ht="18" customHeight="1">
      <c r="A236" s="124"/>
      <c r="B236" s="125" t="s">
        <v>130</v>
      </c>
      <c r="C236" s="90"/>
      <c r="D236" s="90"/>
      <c r="E236" s="95"/>
      <c r="F236" s="96"/>
      <c r="G236" s="90"/>
      <c r="H236" s="126"/>
      <c r="I236" s="90"/>
      <c r="J236" s="90"/>
      <c r="K236" s="90"/>
      <c r="L236" s="95"/>
      <c r="M236" s="96"/>
      <c r="N236" s="96"/>
      <c r="O236" s="126"/>
      <c r="P236" s="97"/>
      <c r="Q236" s="90"/>
      <c r="R236" s="90"/>
      <c r="S236" s="95"/>
      <c r="T236" s="96"/>
      <c r="U236" s="97"/>
      <c r="V236" s="126"/>
      <c r="W236" s="90"/>
      <c r="X236" s="97"/>
      <c r="Y236" s="90"/>
      <c r="Z236" s="95"/>
      <c r="AA236" s="96"/>
      <c r="AB236" s="90"/>
      <c r="AC236" s="126"/>
      <c r="AD236" s="90"/>
      <c r="AE236" s="97"/>
      <c r="AF236" s="90"/>
      <c r="AG236" s="95"/>
      <c r="AH236" s="90">
        <f t="shared" si="39"/>
        <v>0</v>
      </c>
      <c r="AI236" s="90">
        <f t="shared" si="40"/>
        <v>0</v>
      </c>
    </row>
    <row r="237" spans="1:35" ht="18" customHeight="1">
      <c r="A237" s="71" t="s">
        <v>119</v>
      </c>
      <c r="B237" s="71" t="s">
        <v>135</v>
      </c>
      <c r="C237" s="71">
        <f>SUM(C221:C236)</f>
        <v>0</v>
      </c>
      <c r="D237" s="71">
        <f t="shared" ref="D237:AG237" si="41">SUM(D221:D236)</f>
        <v>0</v>
      </c>
      <c r="E237" s="76">
        <f t="shared" si="41"/>
        <v>0</v>
      </c>
      <c r="F237" s="77">
        <f t="shared" si="41"/>
        <v>0</v>
      </c>
      <c r="G237" s="71">
        <f t="shared" si="41"/>
        <v>0</v>
      </c>
      <c r="H237" s="78">
        <f t="shared" si="41"/>
        <v>0</v>
      </c>
      <c r="I237" s="71">
        <f t="shared" si="41"/>
        <v>0</v>
      </c>
      <c r="J237" s="71">
        <f t="shared" si="41"/>
        <v>0</v>
      </c>
      <c r="K237" s="71">
        <f t="shared" si="41"/>
        <v>0</v>
      </c>
      <c r="L237" s="76">
        <f t="shared" si="41"/>
        <v>0</v>
      </c>
      <c r="M237" s="77">
        <f t="shared" si="41"/>
        <v>0</v>
      </c>
      <c r="N237" s="77">
        <f t="shared" si="41"/>
        <v>0</v>
      </c>
      <c r="O237" s="78">
        <f t="shared" si="41"/>
        <v>0</v>
      </c>
      <c r="P237" s="79">
        <f t="shared" si="41"/>
        <v>0</v>
      </c>
      <c r="Q237" s="71">
        <f t="shared" si="41"/>
        <v>0</v>
      </c>
      <c r="R237" s="71">
        <f t="shared" si="41"/>
        <v>0</v>
      </c>
      <c r="S237" s="76">
        <f t="shared" si="41"/>
        <v>0</v>
      </c>
      <c r="T237" s="77">
        <f t="shared" si="41"/>
        <v>0</v>
      </c>
      <c r="U237" s="79">
        <f t="shared" si="41"/>
        <v>0</v>
      </c>
      <c r="V237" s="78">
        <f t="shared" si="41"/>
        <v>0</v>
      </c>
      <c r="W237" s="71">
        <f t="shared" si="41"/>
        <v>0</v>
      </c>
      <c r="X237" s="79">
        <f t="shared" si="41"/>
        <v>0</v>
      </c>
      <c r="Y237" s="71">
        <f t="shared" si="41"/>
        <v>0</v>
      </c>
      <c r="Z237" s="76">
        <f t="shared" si="41"/>
        <v>0</v>
      </c>
      <c r="AA237" s="77">
        <f t="shared" si="41"/>
        <v>0</v>
      </c>
      <c r="AB237" s="71">
        <f t="shared" si="41"/>
        <v>0</v>
      </c>
      <c r="AC237" s="78">
        <f t="shared" si="41"/>
        <v>0</v>
      </c>
      <c r="AD237" s="71">
        <f t="shared" si="41"/>
        <v>0</v>
      </c>
      <c r="AE237" s="79">
        <f t="shared" si="41"/>
        <v>0</v>
      </c>
      <c r="AF237" s="71">
        <f t="shared" si="41"/>
        <v>0</v>
      </c>
      <c r="AG237" s="76">
        <f t="shared" si="41"/>
        <v>0</v>
      </c>
      <c r="AH237" s="106">
        <f>SUM(AH221:AH236)</f>
        <v>0</v>
      </c>
      <c r="AI237" s="106">
        <f>SUM(AI221:AI236)</f>
        <v>0</v>
      </c>
    </row>
  </sheetData>
  <mergeCells count="14">
    <mergeCell ref="C206:AG206"/>
    <mergeCell ref="C218:AG218"/>
    <mergeCell ref="C104:AG104"/>
    <mergeCell ref="C116:AG116"/>
    <mergeCell ref="C138:AG138"/>
    <mergeCell ref="C150:AG150"/>
    <mergeCell ref="C172:AG172"/>
    <mergeCell ref="C184:AG184"/>
    <mergeCell ref="C83:AG83"/>
    <mergeCell ref="C3:AG3"/>
    <mergeCell ref="C15:AG15"/>
    <mergeCell ref="C37:AG37"/>
    <mergeCell ref="C49:AG49"/>
    <mergeCell ref="C71:AG71"/>
  </mergeCells>
  <phoneticPr fontId="2"/>
  <pageMargins left="0.70866141732283472" right="0.51181102362204722" top="0.74803149606299213" bottom="0.74803149606299213" header="0.31496062992125984" footer="0.31496062992125984"/>
  <headerFooter>
    <oddHeader>&amp;L&amp;A</oddHeader>
  </headerFooter>
  <rowBreaks count="3" manualBreakCount="3">
    <brk id="69" max="35" man="1"/>
    <brk id="136" max="35" man="1"/>
    <brk id="204"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6"/>
  <sheetViews>
    <sheetView tabSelected="1" zoomScale="85" zoomScaleNormal="85" workbookViewId="0">
      <selection activeCell="C9" sqref="C9"/>
    </sheetView>
  </sheetViews>
  <sheetFormatPr defaultRowHeight="14.25"/>
  <cols>
    <col min="1" max="1" width="20.625" style="349" customWidth="1"/>
    <col min="2" max="2" width="13.375" style="350" customWidth="1"/>
    <col min="3" max="3" width="25.625" style="350" customWidth="1"/>
    <col min="4" max="39" width="1.625" style="349" customWidth="1"/>
    <col min="40" max="40" width="15.625" style="350" customWidth="1"/>
    <col min="41" max="42" width="11.25" style="350" customWidth="1"/>
    <col min="43" max="43" width="15.875" style="350" customWidth="1"/>
    <col min="44" max="44" width="20.625" style="350" customWidth="1"/>
    <col min="45" max="45" width="9" style="349"/>
    <col min="46" max="46" width="9" style="349" customWidth="1"/>
    <col min="47" max="16384" width="9" style="349"/>
  </cols>
  <sheetData>
    <row r="1" spans="1:46" s="398" customFormat="1">
      <c r="A1" s="396" t="s">
        <v>279</v>
      </c>
      <c r="B1" s="397"/>
      <c r="C1" s="397"/>
      <c r="AN1" s="397"/>
      <c r="AO1" s="397"/>
      <c r="AP1" s="397"/>
      <c r="AQ1" s="397"/>
      <c r="AR1" s="397"/>
    </row>
    <row r="2" spans="1:46" s="398" customFormat="1" ht="21.75" customHeight="1">
      <c r="A2" s="419" t="s">
        <v>300</v>
      </c>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419"/>
      <c r="AP2" s="419"/>
      <c r="AQ2" s="419"/>
      <c r="AR2" s="419"/>
      <c r="AT2" s="398" t="s">
        <v>273</v>
      </c>
    </row>
    <row r="3" spans="1:46" s="398" customFormat="1" ht="5.25" customHeight="1">
      <c r="A3" s="396"/>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T3" s="398" t="s">
        <v>274</v>
      </c>
    </row>
    <row r="4" spans="1:46" s="398" customFormat="1" ht="22.5" customHeight="1">
      <c r="A4" s="400" t="s">
        <v>293</v>
      </c>
      <c r="B4" s="401"/>
      <c r="C4" s="401"/>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402"/>
      <c r="AO4" s="402"/>
      <c r="AP4" s="402"/>
      <c r="AQ4" s="402"/>
      <c r="AR4" s="402"/>
      <c r="AT4" s="398" t="s">
        <v>275</v>
      </c>
    </row>
    <row r="5" spans="1:46" s="398" customFormat="1" ht="6" customHeight="1">
      <c r="B5" s="397"/>
      <c r="C5" s="397"/>
      <c r="AN5" s="397"/>
      <c r="AO5" s="397"/>
      <c r="AP5" s="397"/>
      <c r="AQ5" s="397"/>
      <c r="AR5" s="397"/>
      <c r="AT5" s="398" t="s">
        <v>276</v>
      </c>
    </row>
    <row r="6" spans="1:46" s="398" customFormat="1">
      <c r="A6" s="420" t="s">
        <v>283</v>
      </c>
      <c r="B6" s="422" t="s">
        <v>254</v>
      </c>
      <c r="C6" s="424" t="s">
        <v>255</v>
      </c>
      <c r="D6" s="420" t="s">
        <v>281</v>
      </c>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2" t="s">
        <v>282</v>
      </c>
      <c r="AO6" s="425" t="s">
        <v>295</v>
      </c>
      <c r="AP6" s="425" t="s">
        <v>307</v>
      </c>
      <c r="AQ6" s="422" t="s">
        <v>287</v>
      </c>
      <c r="AR6" s="424" t="s">
        <v>256</v>
      </c>
    </row>
    <row r="7" spans="1:46" s="398" customFormat="1" ht="15" thickBot="1">
      <c r="A7" s="421"/>
      <c r="B7" s="423"/>
      <c r="C7" s="422"/>
      <c r="D7" s="421" t="s">
        <v>257</v>
      </c>
      <c r="E7" s="421"/>
      <c r="F7" s="421"/>
      <c r="G7" s="421" t="s">
        <v>258</v>
      </c>
      <c r="H7" s="421"/>
      <c r="I7" s="421"/>
      <c r="J7" s="421" t="s">
        <v>259</v>
      </c>
      <c r="K7" s="421"/>
      <c r="L7" s="421"/>
      <c r="M7" s="421" t="s">
        <v>260</v>
      </c>
      <c r="N7" s="421"/>
      <c r="O7" s="421"/>
      <c r="P7" s="421" t="s">
        <v>261</v>
      </c>
      <c r="Q7" s="421"/>
      <c r="R7" s="421"/>
      <c r="S7" s="421" t="s">
        <v>262</v>
      </c>
      <c r="T7" s="421"/>
      <c r="U7" s="421"/>
      <c r="V7" s="421" t="s">
        <v>263</v>
      </c>
      <c r="W7" s="421"/>
      <c r="X7" s="421"/>
      <c r="Y7" s="421" t="s">
        <v>264</v>
      </c>
      <c r="Z7" s="421"/>
      <c r="AA7" s="421"/>
      <c r="AB7" s="421" t="s">
        <v>265</v>
      </c>
      <c r="AC7" s="421"/>
      <c r="AD7" s="421"/>
      <c r="AE7" s="421" t="s">
        <v>266</v>
      </c>
      <c r="AF7" s="421"/>
      <c r="AG7" s="421"/>
      <c r="AH7" s="421" t="s">
        <v>267</v>
      </c>
      <c r="AI7" s="421"/>
      <c r="AJ7" s="421"/>
      <c r="AK7" s="421" t="s">
        <v>268</v>
      </c>
      <c r="AL7" s="421"/>
      <c r="AM7" s="421"/>
      <c r="AN7" s="423"/>
      <c r="AO7" s="426"/>
      <c r="AP7" s="426"/>
      <c r="AQ7" s="423"/>
      <c r="AR7" s="422"/>
    </row>
    <row r="8" spans="1:46" ht="30" thickTop="1" thickBot="1">
      <c r="A8" s="351" t="s">
        <v>269</v>
      </c>
      <c r="B8" s="351" t="s">
        <v>272</v>
      </c>
      <c r="C8" s="351" t="s">
        <v>308</v>
      </c>
      <c r="D8" s="363"/>
      <c r="E8" s="371"/>
      <c r="F8" s="367"/>
      <c r="G8" s="366"/>
      <c r="H8" s="374"/>
      <c r="I8" s="370"/>
      <c r="J8" s="363"/>
      <c r="K8" s="371"/>
      <c r="L8" s="367"/>
      <c r="M8" s="363"/>
      <c r="N8" s="371"/>
      <c r="O8" s="367"/>
      <c r="P8" s="363"/>
      <c r="Q8" s="371"/>
      <c r="R8" s="367"/>
      <c r="S8" s="363"/>
      <c r="T8" s="371"/>
      <c r="U8" s="367"/>
      <c r="V8" s="363"/>
      <c r="W8" s="371"/>
      <c r="X8" s="367"/>
      <c r="Y8" s="363"/>
      <c r="Z8" s="371"/>
      <c r="AA8" s="367"/>
      <c r="AB8" s="363"/>
      <c r="AC8" s="371"/>
      <c r="AD8" s="367"/>
      <c r="AE8" s="363"/>
      <c r="AF8" s="371"/>
      <c r="AG8" s="367"/>
      <c r="AH8" s="363"/>
      <c r="AI8" s="371"/>
      <c r="AJ8" s="367"/>
      <c r="AK8" s="363"/>
      <c r="AL8" s="371"/>
      <c r="AM8" s="367"/>
      <c r="AN8" s="351" t="s">
        <v>277</v>
      </c>
      <c r="AO8" s="375">
        <v>1</v>
      </c>
      <c r="AP8" s="376">
        <v>20</v>
      </c>
      <c r="AQ8" s="413"/>
      <c r="AR8" s="351" t="s">
        <v>270</v>
      </c>
    </row>
    <row r="9" spans="1:46" ht="42" customHeight="1" thickTop="1">
      <c r="A9" s="352"/>
      <c r="B9" s="353"/>
      <c r="C9" s="353"/>
      <c r="D9" s="364"/>
      <c r="E9" s="372"/>
      <c r="F9" s="368"/>
      <c r="G9" s="364"/>
      <c r="H9" s="372"/>
      <c r="I9" s="368"/>
      <c r="J9" s="364"/>
      <c r="K9" s="372"/>
      <c r="L9" s="368"/>
      <c r="M9" s="364"/>
      <c r="N9" s="372"/>
      <c r="O9" s="368"/>
      <c r="P9" s="364"/>
      <c r="Q9" s="372"/>
      <c r="R9" s="368"/>
      <c r="S9" s="364"/>
      <c r="T9" s="372"/>
      <c r="U9" s="368"/>
      <c r="V9" s="364"/>
      <c r="W9" s="372"/>
      <c r="X9" s="368"/>
      <c r="Y9" s="364"/>
      <c r="Z9" s="372"/>
      <c r="AA9" s="368"/>
      <c r="AB9" s="364"/>
      <c r="AC9" s="372"/>
      <c r="AD9" s="368"/>
      <c r="AE9" s="364"/>
      <c r="AF9" s="372"/>
      <c r="AG9" s="368"/>
      <c r="AH9" s="364"/>
      <c r="AI9" s="372"/>
      <c r="AJ9" s="368"/>
      <c r="AK9" s="364"/>
      <c r="AL9" s="372"/>
      <c r="AM9" s="368"/>
      <c r="AN9" s="353"/>
      <c r="AO9" s="353"/>
      <c r="AP9" s="354"/>
      <c r="AQ9" s="354"/>
      <c r="AR9" s="353"/>
    </row>
    <row r="10" spans="1:46" ht="42" customHeight="1">
      <c r="A10" s="355"/>
      <c r="B10" s="356"/>
      <c r="C10" s="356"/>
      <c r="D10" s="365"/>
      <c r="E10" s="373"/>
      <c r="F10" s="369"/>
      <c r="G10" s="365"/>
      <c r="H10" s="373"/>
      <c r="I10" s="369"/>
      <c r="J10" s="365"/>
      <c r="K10" s="373"/>
      <c r="L10" s="369"/>
      <c r="M10" s="365"/>
      <c r="N10" s="373"/>
      <c r="O10" s="369"/>
      <c r="P10" s="365"/>
      <c r="Q10" s="373"/>
      <c r="R10" s="369"/>
      <c r="S10" s="365"/>
      <c r="T10" s="373"/>
      <c r="U10" s="369"/>
      <c r="V10" s="365"/>
      <c r="W10" s="373"/>
      <c r="X10" s="369"/>
      <c r="Y10" s="365"/>
      <c r="Z10" s="373"/>
      <c r="AA10" s="369"/>
      <c r="AB10" s="365"/>
      <c r="AC10" s="373"/>
      <c r="AD10" s="369"/>
      <c r="AE10" s="365"/>
      <c r="AF10" s="373"/>
      <c r="AG10" s="369"/>
      <c r="AH10" s="365"/>
      <c r="AI10" s="373"/>
      <c r="AJ10" s="369"/>
      <c r="AK10" s="365"/>
      <c r="AL10" s="373"/>
      <c r="AM10" s="369"/>
      <c r="AN10" s="356"/>
      <c r="AO10" s="356"/>
      <c r="AP10" s="357"/>
      <c r="AQ10" s="357"/>
      <c r="AR10" s="356"/>
    </row>
    <row r="11" spans="1:46" ht="42" customHeight="1">
      <c r="A11" s="358"/>
      <c r="B11" s="356"/>
      <c r="C11" s="356"/>
      <c r="D11" s="365"/>
      <c r="E11" s="373"/>
      <c r="F11" s="369"/>
      <c r="G11" s="365"/>
      <c r="H11" s="373"/>
      <c r="I11" s="369"/>
      <c r="J11" s="365"/>
      <c r="K11" s="373"/>
      <c r="L11" s="369"/>
      <c r="M11" s="365"/>
      <c r="N11" s="373"/>
      <c r="O11" s="369"/>
      <c r="P11" s="365"/>
      <c r="Q11" s="373"/>
      <c r="R11" s="369"/>
      <c r="S11" s="365"/>
      <c r="T11" s="373"/>
      <c r="U11" s="369"/>
      <c r="V11" s="365"/>
      <c r="W11" s="373"/>
      <c r="X11" s="369"/>
      <c r="Y11" s="365"/>
      <c r="Z11" s="373"/>
      <c r="AA11" s="369"/>
      <c r="AB11" s="365"/>
      <c r="AC11" s="373"/>
      <c r="AD11" s="369"/>
      <c r="AE11" s="365"/>
      <c r="AF11" s="373"/>
      <c r="AG11" s="369"/>
      <c r="AH11" s="365"/>
      <c r="AI11" s="373"/>
      <c r="AJ11" s="369"/>
      <c r="AK11" s="365"/>
      <c r="AL11" s="373"/>
      <c r="AM11" s="369"/>
      <c r="AN11" s="356"/>
      <c r="AO11" s="356"/>
      <c r="AP11" s="357"/>
      <c r="AQ11" s="357"/>
      <c r="AR11" s="356"/>
    </row>
    <row r="12" spans="1:46" ht="42" customHeight="1">
      <c r="A12" s="358"/>
      <c r="B12" s="356"/>
      <c r="C12" s="356"/>
      <c r="D12" s="365"/>
      <c r="E12" s="373"/>
      <c r="F12" s="369"/>
      <c r="G12" s="365"/>
      <c r="H12" s="373"/>
      <c r="I12" s="369"/>
      <c r="J12" s="365"/>
      <c r="K12" s="373"/>
      <c r="L12" s="369"/>
      <c r="M12" s="365"/>
      <c r="N12" s="373"/>
      <c r="O12" s="369"/>
      <c r="P12" s="365"/>
      <c r="Q12" s="373"/>
      <c r="R12" s="369"/>
      <c r="S12" s="365"/>
      <c r="T12" s="373"/>
      <c r="U12" s="369"/>
      <c r="V12" s="365"/>
      <c r="W12" s="373"/>
      <c r="X12" s="369"/>
      <c r="Y12" s="365"/>
      <c r="Z12" s="373"/>
      <c r="AA12" s="369"/>
      <c r="AB12" s="365"/>
      <c r="AC12" s="373"/>
      <c r="AD12" s="369"/>
      <c r="AE12" s="365"/>
      <c r="AF12" s="373"/>
      <c r="AG12" s="369"/>
      <c r="AH12" s="365"/>
      <c r="AI12" s="373"/>
      <c r="AJ12" s="369"/>
      <c r="AK12" s="365"/>
      <c r="AL12" s="373"/>
      <c r="AM12" s="369"/>
      <c r="AN12" s="356"/>
      <c r="AO12" s="356"/>
      <c r="AP12" s="357"/>
      <c r="AQ12" s="357"/>
      <c r="AR12" s="356"/>
    </row>
    <row r="13" spans="1:46" ht="42" customHeight="1">
      <c r="A13" s="358"/>
      <c r="B13" s="356"/>
      <c r="C13" s="356"/>
      <c r="D13" s="365"/>
      <c r="E13" s="373"/>
      <c r="F13" s="369"/>
      <c r="G13" s="365"/>
      <c r="H13" s="373"/>
      <c r="I13" s="369"/>
      <c r="J13" s="365"/>
      <c r="K13" s="373"/>
      <c r="L13" s="369"/>
      <c r="M13" s="365"/>
      <c r="N13" s="373"/>
      <c r="O13" s="369"/>
      <c r="P13" s="365"/>
      <c r="Q13" s="373"/>
      <c r="R13" s="369"/>
      <c r="S13" s="365"/>
      <c r="T13" s="373"/>
      <c r="U13" s="369"/>
      <c r="V13" s="365"/>
      <c r="W13" s="373"/>
      <c r="X13" s="369"/>
      <c r="Y13" s="365"/>
      <c r="Z13" s="373"/>
      <c r="AA13" s="369"/>
      <c r="AB13" s="365"/>
      <c r="AC13" s="373"/>
      <c r="AD13" s="369"/>
      <c r="AE13" s="365"/>
      <c r="AF13" s="373"/>
      <c r="AG13" s="369"/>
      <c r="AH13" s="365"/>
      <c r="AI13" s="373"/>
      <c r="AJ13" s="369"/>
      <c r="AK13" s="365"/>
      <c r="AL13" s="373"/>
      <c r="AM13" s="369"/>
      <c r="AN13" s="356"/>
      <c r="AO13" s="356"/>
      <c r="AP13" s="357"/>
      <c r="AQ13" s="357"/>
      <c r="AR13" s="356"/>
    </row>
    <row r="14" spans="1:46" ht="42" customHeight="1">
      <c r="A14" s="358"/>
      <c r="B14" s="356"/>
      <c r="C14" s="356"/>
      <c r="D14" s="365"/>
      <c r="E14" s="373"/>
      <c r="F14" s="369"/>
      <c r="G14" s="365"/>
      <c r="H14" s="373"/>
      <c r="I14" s="369"/>
      <c r="J14" s="365"/>
      <c r="K14" s="373"/>
      <c r="L14" s="369"/>
      <c r="M14" s="365"/>
      <c r="N14" s="373"/>
      <c r="O14" s="369"/>
      <c r="P14" s="365"/>
      <c r="Q14" s="373"/>
      <c r="R14" s="369"/>
      <c r="S14" s="365"/>
      <c r="T14" s="373"/>
      <c r="U14" s="369"/>
      <c r="V14" s="365"/>
      <c r="W14" s="373"/>
      <c r="X14" s="369"/>
      <c r="Y14" s="365"/>
      <c r="Z14" s="373"/>
      <c r="AA14" s="369"/>
      <c r="AB14" s="365"/>
      <c r="AC14" s="373"/>
      <c r="AD14" s="369"/>
      <c r="AE14" s="365"/>
      <c r="AF14" s="373"/>
      <c r="AG14" s="369"/>
      <c r="AH14" s="365"/>
      <c r="AI14" s="373"/>
      <c r="AJ14" s="369"/>
      <c r="AK14" s="365"/>
      <c r="AL14" s="373"/>
      <c r="AM14" s="369"/>
      <c r="AN14" s="356"/>
      <c r="AO14" s="356"/>
      <c r="AP14" s="357"/>
      <c r="AQ14" s="357"/>
      <c r="AR14" s="356"/>
    </row>
    <row r="15" spans="1:46" ht="42" customHeight="1">
      <c r="A15" s="358"/>
      <c r="B15" s="356"/>
      <c r="C15" s="356"/>
      <c r="D15" s="365"/>
      <c r="E15" s="373"/>
      <c r="F15" s="369"/>
      <c r="G15" s="365"/>
      <c r="H15" s="373"/>
      <c r="I15" s="369"/>
      <c r="J15" s="365"/>
      <c r="K15" s="373"/>
      <c r="L15" s="369"/>
      <c r="M15" s="365"/>
      <c r="N15" s="373"/>
      <c r="O15" s="369"/>
      <c r="P15" s="365"/>
      <c r="Q15" s="373"/>
      <c r="R15" s="369"/>
      <c r="S15" s="365"/>
      <c r="T15" s="373"/>
      <c r="U15" s="369"/>
      <c r="V15" s="365"/>
      <c r="W15" s="373"/>
      <c r="X15" s="369"/>
      <c r="Y15" s="365"/>
      <c r="Z15" s="373"/>
      <c r="AA15" s="369"/>
      <c r="AB15" s="365"/>
      <c r="AC15" s="373"/>
      <c r="AD15" s="369"/>
      <c r="AE15" s="365"/>
      <c r="AF15" s="373"/>
      <c r="AG15" s="369"/>
      <c r="AH15" s="365"/>
      <c r="AI15" s="373"/>
      <c r="AJ15" s="369"/>
      <c r="AK15" s="365"/>
      <c r="AL15" s="373"/>
      <c r="AM15" s="369"/>
      <c r="AN15" s="356"/>
      <c r="AO15" s="356"/>
      <c r="AP15" s="357"/>
      <c r="AQ15" s="357"/>
      <c r="AR15" s="356"/>
    </row>
    <row r="16" spans="1:46" ht="42" customHeight="1">
      <c r="A16" s="358"/>
      <c r="B16" s="356"/>
      <c r="C16" s="356"/>
      <c r="D16" s="365"/>
      <c r="E16" s="373"/>
      <c r="F16" s="369"/>
      <c r="G16" s="365"/>
      <c r="H16" s="373"/>
      <c r="I16" s="369"/>
      <c r="J16" s="365"/>
      <c r="K16" s="373"/>
      <c r="L16" s="369"/>
      <c r="M16" s="365"/>
      <c r="N16" s="373"/>
      <c r="O16" s="369"/>
      <c r="P16" s="365"/>
      <c r="Q16" s="373"/>
      <c r="R16" s="369"/>
      <c r="S16" s="365"/>
      <c r="T16" s="373"/>
      <c r="U16" s="369"/>
      <c r="V16" s="365"/>
      <c r="W16" s="373"/>
      <c r="X16" s="369"/>
      <c r="Y16" s="365"/>
      <c r="Z16" s="373"/>
      <c r="AA16" s="369"/>
      <c r="AB16" s="365"/>
      <c r="AC16" s="373"/>
      <c r="AD16" s="369"/>
      <c r="AE16" s="365"/>
      <c r="AF16" s="373"/>
      <c r="AG16" s="369"/>
      <c r="AH16" s="365"/>
      <c r="AI16" s="373"/>
      <c r="AJ16" s="369"/>
      <c r="AK16" s="365"/>
      <c r="AL16" s="373"/>
      <c r="AM16" s="369"/>
      <c r="AN16" s="356"/>
      <c r="AO16" s="356"/>
      <c r="AP16" s="357"/>
      <c r="AQ16" s="357"/>
      <c r="AR16" s="356"/>
    </row>
    <row r="17" spans="1:44" s="411" customFormat="1" ht="42" customHeight="1">
      <c r="A17" s="408"/>
      <c r="B17" s="392"/>
      <c r="C17" s="392"/>
      <c r="D17" s="393"/>
      <c r="E17" s="409"/>
      <c r="F17" s="410"/>
      <c r="G17" s="393"/>
      <c r="H17" s="409"/>
      <c r="I17" s="410"/>
      <c r="J17" s="393"/>
      <c r="K17" s="409"/>
      <c r="L17" s="410"/>
      <c r="M17" s="393"/>
      <c r="N17" s="409"/>
      <c r="O17" s="410"/>
      <c r="P17" s="393"/>
      <c r="Q17" s="409"/>
      <c r="R17" s="410"/>
      <c r="S17" s="393"/>
      <c r="T17" s="409"/>
      <c r="U17" s="410"/>
      <c r="V17" s="393"/>
      <c r="W17" s="409"/>
      <c r="X17" s="410"/>
      <c r="Y17" s="393"/>
      <c r="Z17" s="409"/>
      <c r="AA17" s="410"/>
      <c r="AB17" s="393"/>
      <c r="AC17" s="409"/>
      <c r="AD17" s="410"/>
      <c r="AE17" s="393"/>
      <c r="AF17" s="409"/>
      <c r="AG17" s="410"/>
      <c r="AH17" s="393"/>
      <c r="AI17" s="409"/>
      <c r="AJ17" s="410"/>
      <c r="AK17" s="393"/>
      <c r="AL17" s="409"/>
      <c r="AM17" s="410"/>
      <c r="AN17" s="392"/>
      <c r="AO17" s="392"/>
      <c r="AP17" s="394"/>
      <c r="AQ17" s="394"/>
      <c r="AR17" s="392"/>
    </row>
    <row r="18" spans="1:44" s="411" customFormat="1" ht="42" customHeight="1">
      <c r="A18" s="408"/>
      <c r="B18" s="392"/>
      <c r="C18" s="392"/>
      <c r="D18" s="393"/>
      <c r="E18" s="409"/>
      <c r="F18" s="410"/>
      <c r="G18" s="393"/>
      <c r="H18" s="409"/>
      <c r="I18" s="410"/>
      <c r="J18" s="393"/>
      <c r="K18" s="409"/>
      <c r="L18" s="410"/>
      <c r="M18" s="393"/>
      <c r="N18" s="409"/>
      <c r="O18" s="410"/>
      <c r="P18" s="393"/>
      <c r="Q18" s="409"/>
      <c r="R18" s="410"/>
      <c r="S18" s="393"/>
      <c r="T18" s="409"/>
      <c r="U18" s="410"/>
      <c r="V18" s="393"/>
      <c r="W18" s="409"/>
      <c r="X18" s="410"/>
      <c r="Y18" s="393"/>
      <c r="Z18" s="409"/>
      <c r="AA18" s="410"/>
      <c r="AB18" s="393"/>
      <c r="AC18" s="409"/>
      <c r="AD18" s="410"/>
      <c r="AE18" s="393"/>
      <c r="AF18" s="409"/>
      <c r="AG18" s="410"/>
      <c r="AH18" s="393"/>
      <c r="AI18" s="409"/>
      <c r="AJ18" s="410"/>
      <c r="AK18" s="393"/>
      <c r="AL18" s="409"/>
      <c r="AM18" s="410"/>
      <c r="AN18" s="392"/>
      <c r="AO18" s="392"/>
      <c r="AP18" s="394"/>
      <c r="AQ18" s="394"/>
      <c r="AR18" s="392"/>
    </row>
    <row r="19" spans="1:44" s="411" customFormat="1" ht="15" customHeight="1">
      <c r="A19" s="411" t="s">
        <v>271</v>
      </c>
      <c r="B19" s="412"/>
      <c r="C19" s="412"/>
      <c r="AN19" s="412"/>
      <c r="AO19" s="412"/>
      <c r="AP19" s="412"/>
      <c r="AQ19" s="412"/>
      <c r="AR19" s="412"/>
    </row>
    <row r="20" spans="1:44" s="411" customFormat="1" ht="15" customHeight="1">
      <c r="A20" s="411" t="s">
        <v>286</v>
      </c>
      <c r="B20" s="412"/>
      <c r="C20" s="412"/>
      <c r="AN20" s="412"/>
      <c r="AO20" s="412"/>
      <c r="AP20" s="412"/>
      <c r="AQ20" s="412"/>
      <c r="AR20" s="412"/>
    </row>
    <row r="21" spans="1:44" s="411" customFormat="1" ht="15" customHeight="1">
      <c r="A21" s="395" t="s">
        <v>285</v>
      </c>
      <c r="B21" s="412"/>
      <c r="C21" s="412"/>
      <c r="AN21" s="412"/>
      <c r="AO21" s="412"/>
      <c r="AP21" s="412"/>
      <c r="AQ21" s="412"/>
      <c r="AR21" s="412"/>
    </row>
    <row r="22" spans="1:44" s="411" customFormat="1" ht="15" customHeight="1">
      <c r="A22" s="411" t="s">
        <v>303</v>
      </c>
      <c r="B22" s="412"/>
      <c r="C22" s="412"/>
      <c r="AN22" s="412"/>
      <c r="AO22" s="412"/>
      <c r="AP22" s="412"/>
      <c r="AQ22" s="412"/>
      <c r="AR22" s="412"/>
    </row>
    <row r="23" spans="1:44" s="411" customFormat="1" ht="15" customHeight="1">
      <c r="A23" s="395" t="s">
        <v>304</v>
      </c>
      <c r="B23" s="412"/>
      <c r="C23" s="412"/>
      <c r="AN23" s="412"/>
      <c r="AO23" s="412"/>
      <c r="AP23" s="412"/>
      <c r="AQ23" s="412"/>
      <c r="AR23" s="412"/>
    </row>
    <row r="24" spans="1:44" s="411" customFormat="1" ht="15" customHeight="1">
      <c r="A24" s="395" t="s">
        <v>288</v>
      </c>
      <c r="B24" s="412"/>
      <c r="C24" s="412"/>
      <c r="AN24" s="412"/>
      <c r="AO24" s="412"/>
      <c r="AP24" s="412"/>
      <c r="AQ24" s="412"/>
      <c r="AR24" s="412"/>
    </row>
    <row r="25" spans="1:44" s="411" customFormat="1" ht="15" customHeight="1">
      <c r="A25" s="361" t="s">
        <v>284</v>
      </c>
    </row>
    <row r="26" spans="1:44" s="411" customFormat="1">
      <c r="B26" s="412"/>
      <c r="C26" s="412"/>
      <c r="AN26" s="412"/>
      <c r="AO26" s="412"/>
      <c r="AP26" s="412"/>
      <c r="AQ26" s="412"/>
      <c r="AR26" s="412"/>
    </row>
  </sheetData>
  <mergeCells count="22">
    <mergeCell ref="AH7:AJ7"/>
    <mergeCell ref="S7:U7"/>
    <mergeCell ref="V7:X7"/>
    <mergeCell ref="Y7:AA7"/>
    <mergeCell ref="AB7:AD7"/>
    <mergeCell ref="AE7:AG7"/>
    <mergeCell ref="A2:AR2"/>
    <mergeCell ref="A6:A7"/>
    <mergeCell ref="B6:B7"/>
    <mergeCell ref="C6:C7"/>
    <mergeCell ref="D6:AM6"/>
    <mergeCell ref="AN6:AN7"/>
    <mergeCell ref="AO6:AO7"/>
    <mergeCell ref="AP6:AP7"/>
    <mergeCell ref="AQ6:AQ7"/>
    <mergeCell ref="AR6:AR7"/>
    <mergeCell ref="AK7:AM7"/>
    <mergeCell ref="D7:F7"/>
    <mergeCell ref="G7:I7"/>
    <mergeCell ref="J7:L7"/>
    <mergeCell ref="M7:O7"/>
    <mergeCell ref="P7:R7"/>
  </mergeCells>
  <phoneticPr fontId="2"/>
  <dataValidations count="1">
    <dataValidation type="list" allowBlank="1" showInputMessage="1" showErrorMessage="1" sqref="B8:B18">
      <formula1>$AT$2:$AT$5</formula1>
    </dataValidation>
  </dataValidations>
  <printOptions horizontalCentered="1"/>
  <pageMargins left="0.51181102362204722" right="0.51181102362204722" top="0.55118110236220474" bottom="0.55118110236220474"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3"/>
  <sheetViews>
    <sheetView showGridLines="0" zoomScaleNormal="100" zoomScaleSheetLayoutView="55" workbookViewId="0"/>
  </sheetViews>
  <sheetFormatPr defaultRowHeight="15.75" customHeight="1"/>
  <cols>
    <col min="1" max="2" width="2.75" style="282" customWidth="1"/>
    <col min="3" max="3" width="23.125" style="282" customWidth="1"/>
    <col min="4" max="8" width="11.875" style="282" customWidth="1"/>
    <col min="9" max="16384" width="9" style="282"/>
  </cols>
  <sheetData>
    <row r="1" spans="1:47" ht="15.75" customHeight="1">
      <c r="A1" s="282" t="s">
        <v>245</v>
      </c>
    </row>
    <row r="2" spans="1:47" ht="15.75" customHeight="1">
      <c r="A2" s="427" t="s">
        <v>298</v>
      </c>
      <c r="B2" s="427"/>
      <c r="C2" s="427"/>
      <c r="D2" s="427"/>
      <c r="E2" s="427"/>
      <c r="F2" s="427"/>
      <c r="G2" s="427"/>
      <c r="H2" s="427"/>
    </row>
    <row r="3" spans="1:47" ht="13.5">
      <c r="A3" s="362"/>
      <c r="B3" s="362"/>
      <c r="C3" s="362"/>
      <c r="D3" s="362"/>
      <c r="E3" s="362"/>
      <c r="F3" s="362"/>
      <c r="G3" s="362"/>
      <c r="H3" s="362"/>
    </row>
    <row r="4" spans="1:47" s="403" customFormat="1" ht="13.5">
      <c r="A4" s="360" t="s">
        <v>291</v>
      </c>
      <c r="B4" s="360"/>
      <c r="C4" s="360"/>
      <c r="D4" s="348"/>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59"/>
      <c r="AP4" s="359"/>
      <c r="AQ4" s="359"/>
      <c r="AR4" s="359"/>
      <c r="AT4" s="404" t="s">
        <v>275</v>
      </c>
    </row>
    <row r="5" spans="1:47" s="403" customFormat="1" ht="13.5">
      <c r="A5" s="348"/>
      <c r="B5" s="348"/>
      <c r="C5" s="348"/>
      <c r="D5" s="348"/>
      <c r="E5" s="348"/>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U5" s="404"/>
    </row>
    <row r="6" spans="1:47" ht="15.75" customHeight="1">
      <c r="A6" s="283" t="s">
        <v>164</v>
      </c>
      <c r="B6" s="283"/>
      <c r="C6" s="283"/>
      <c r="D6" s="284"/>
      <c r="E6" s="284"/>
      <c r="F6" s="284"/>
      <c r="G6" s="284"/>
      <c r="H6" s="285" t="s">
        <v>289</v>
      </c>
    </row>
    <row r="7" spans="1:47" ht="15.75" customHeight="1">
      <c r="A7" s="429" t="s">
        <v>299</v>
      </c>
      <c r="B7" s="430"/>
      <c r="C7" s="431"/>
      <c r="D7" s="310" t="s">
        <v>242</v>
      </c>
      <c r="E7" s="310" t="s">
        <v>243</v>
      </c>
      <c r="F7" s="310" t="s">
        <v>244</v>
      </c>
      <c r="G7" s="310" t="s">
        <v>119</v>
      </c>
      <c r="H7" s="309" t="s">
        <v>228</v>
      </c>
    </row>
    <row r="8" spans="1:47" ht="17.25" customHeight="1">
      <c r="A8" s="311" t="s">
        <v>223</v>
      </c>
      <c r="B8" s="311"/>
      <c r="C8" s="388"/>
      <c r="D8" s="312"/>
      <c r="E8" s="312"/>
      <c r="F8" s="312"/>
      <c r="G8" s="312"/>
      <c r="H8" s="313"/>
    </row>
    <row r="9" spans="1:47" ht="17.25" customHeight="1">
      <c r="A9" s="316" t="s">
        <v>224</v>
      </c>
      <c r="B9" s="316"/>
      <c r="C9" s="389"/>
      <c r="D9" s="286"/>
      <c r="E9" s="286"/>
      <c r="F9" s="286"/>
      <c r="G9" s="286"/>
      <c r="H9" s="286"/>
    </row>
    <row r="10" spans="1:47" ht="17.25" customHeight="1">
      <c r="A10" s="314" t="s">
        <v>3</v>
      </c>
      <c r="B10" s="314"/>
      <c r="C10" s="390"/>
      <c r="D10" s="315"/>
      <c r="E10" s="315"/>
      <c r="F10" s="315"/>
      <c r="G10" s="315"/>
      <c r="H10" s="315"/>
    </row>
    <row r="11" spans="1:47" ht="17.25" customHeight="1">
      <c r="A11" s="383"/>
      <c r="B11" s="377" t="s">
        <v>181</v>
      </c>
      <c r="C11" s="377"/>
      <c r="D11" s="317"/>
      <c r="E11" s="317"/>
      <c r="F11" s="317"/>
      <c r="G11" s="317"/>
      <c r="H11" s="318"/>
    </row>
    <row r="12" spans="1:47" ht="17.25" customHeight="1">
      <c r="A12" s="383"/>
      <c r="B12" s="386" t="s">
        <v>205</v>
      </c>
      <c r="C12" s="386"/>
      <c r="D12" s="319"/>
      <c r="E12" s="319"/>
      <c r="F12" s="319"/>
      <c r="G12" s="319"/>
      <c r="H12" s="320"/>
    </row>
    <row r="13" spans="1:47" ht="17.25" customHeight="1">
      <c r="A13" s="438" t="s">
        <v>297</v>
      </c>
      <c r="B13" s="439"/>
      <c r="C13" s="440"/>
      <c r="D13" s="308"/>
      <c r="E13" s="308"/>
      <c r="F13" s="308"/>
      <c r="G13" s="308"/>
      <c r="H13" s="308"/>
    </row>
    <row r="14" spans="1:47" ht="15.75" customHeight="1">
      <c r="A14" s="287"/>
      <c r="B14" s="287"/>
      <c r="C14" s="287"/>
      <c r="D14" s="288"/>
      <c r="E14" s="288"/>
      <c r="F14" s="288"/>
      <c r="G14" s="288"/>
      <c r="H14" s="288"/>
    </row>
    <row r="15" spans="1:47" ht="15.75" customHeight="1">
      <c r="A15" s="284" t="s">
        <v>169</v>
      </c>
      <c r="B15" s="284"/>
      <c r="C15" s="284"/>
      <c r="D15" s="284"/>
      <c r="E15" s="284"/>
      <c r="F15" s="284"/>
      <c r="G15" s="284"/>
      <c r="H15" s="285" t="s">
        <v>289</v>
      </c>
    </row>
    <row r="16" spans="1:47" ht="15.75" customHeight="1">
      <c r="A16" s="429" t="s">
        <v>299</v>
      </c>
      <c r="B16" s="430"/>
      <c r="C16" s="431"/>
      <c r="D16" s="310" t="s">
        <v>242</v>
      </c>
      <c r="E16" s="310" t="s">
        <v>243</v>
      </c>
      <c r="F16" s="310" t="s">
        <v>244</v>
      </c>
      <c r="G16" s="310" t="s">
        <v>119</v>
      </c>
      <c r="H16" s="309" t="s">
        <v>228</v>
      </c>
    </row>
    <row r="17" spans="1:8" ht="17.25" customHeight="1">
      <c r="A17" s="329" t="s">
        <v>47</v>
      </c>
      <c r="B17" s="329"/>
      <c r="C17" s="387"/>
      <c r="D17" s="330"/>
      <c r="E17" s="330"/>
      <c r="F17" s="330"/>
      <c r="G17" s="330"/>
      <c r="H17" s="312"/>
    </row>
    <row r="18" spans="1:8" ht="17.25" customHeight="1">
      <c r="A18" s="383"/>
      <c r="B18" s="379" t="s">
        <v>94</v>
      </c>
      <c r="C18" s="382"/>
      <c r="D18" s="289"/>
      <c r="E18" s="289"/>
      <c r="F18" s="289"/>
      <c r="G18" s="289"/>
      <c r="H18" s="286"/>
    </row>
    <row r="19" spans="1:8" ht="17.25" customHeight="1">
      <c r="A19" s="383"/>
      <c r="B19" s="383"/>
      <c r="C19" s="377" t="s">
        <v>181</v>
      </c>
      <c r="D19" s="321"/>
      <c r="E19" s="321"/>
      <c r="F19" s="321"/>
      <c r="G19" s="321"/>
      <c r="H19" s="318"/>
    </row>
    <row r="20" spans="1:8" ht="17.25" customHeight="1">
      <c r="A20" s="383"/>
      <c r="B20" s="384"/>
      <c r="C20" s="378" t="s">
        <v>205</v>
      </c>
      <c r="D20" s="323"/>
      <c r="E20" s="323"/>
      <c r="F20" s="323"/>
      <c r="G20" s="323"/>
      <c r="H20" s="320"/>
    </row>
    <row r="21" spans="1:8" ht="14.25" customHeight="1">
      <c r="A21" s="329" t="s">
        <v>48</v>
      </c>
      <c r="B21" s="329"/>
      <c r="C21" s="387"/>
      <c r="D21" s="330"/>
      <c r="E21" s="330"/>
      <c r="F21" s="330"/>
      <c r="G21" s="330"/>
      <c r="H21" s="312"/>
    </row>
    <row r="22" spans="1:8" ht="17.25" customHeight="1">
      <c r="A22" s="383"/>
      <c r="B22" s="380" t="s">
        <v>225</v>
      </c>
      <c r="C22" s="385"/>
      <c r="D22" s="289"/>
      <c r="E22" s="289"/>
      <c r="F22" s="289"/>
      <c r="G22" s="289"/>
      <c r="H22" s="286"/>
    </row>
    <row r="23" spans="1:8" ht="17.25" customHeight="1">
      <c r="A23" s="383"/>
      <c r="B23" s="383"/>
      <c r="C23" s="377" t="s">
        <v>208</v>
      </c>
      <c r="D23" s="321"/>
      <c r="E23" s="321"/>
      <c r="F23" s="321"/>
      <c r="G23" s="321"/>
      <c r="H23" s="317"/>
    </row>
    <row r="24" spans="1:8" ht="17.25" customHeight="1">
      <c r="A24" s="383"/>
      <c r="B24" s="383"/>
      <c r="C24" s="381" t="s">
        <v>211</v>
      </c>
      <c r="D24" s="322"/>
      <c r="E24" s="322"/>
      <c r="F24" s="322"/>
      <c r="G24" s="322"/>
      <c r="H24" s="325"/>
    </row>
    <row r="25" spans="1:8" ht="17.25" customHeight="1">
      <c r="A25" s="383"/>
      <c r="B25" s="383"/>
      <c r="C25" s="381" t="s">
        <v>209</v>
      </c>
      <c r="D25" s="322"/>
      <c r="E25" s="322"/>
      <c r="F25" s="322"/>
      <c r="G25" s="322"/>
      <c r="H25" s="325"/>
    </row>
    <row r="26" spans="1:8" ht="17.25" customHeight="1">
      <c r="A26" s="383"/>
      <c r="B26" s="384"/>
      <c r="C26" s="378" t="s">
        <v>210</v>
      </c>
      <c r="D26" s="323"/>
      <c r="E26" s="323"/>
      <c r="F26" s="323"/>
      <c r="G26" s="323"/>
      <c r="H26" s="319"/>
    </row>
    <row r="27" spans="1:8" ht="17.25" customHeight="1">
      <c r="A27" s="383"/>
      <c r="B27" s="379" t="s">
        <v>226</v>
      </c>
      <c r="C27" s="382"/>
      <c r="D27" s="289"/>
      <c r="E27" s="289"/>
      <c r="F27" s="289"/>
      <c r="G27" s="289"/>
      <c r="H27" s="286"/>
    </row>
    <row r="28" spans="1:8" ht="17.25" customHeight="1">
      <c r="A28" s="383"/>
      <c r="B28" s="383"/>
      <c r="C28" s="377" t="s">
        <v>229</v>
      </c>
      <c r="D28" s="321"/>
      <c r="E28" s="321"/>
      <c r="F28" s="321"/>
      <c r="G28" s="321"/>
      <c r="H28" s="317"/>
    </row>
    <row r="29" spans="1:8" ht="17.25" customHeight="1">
      <c r="A29" s="383"/>
      <c r="B29" s="383"/>
      <c r="C29" s="381" t="s">
        <v>230</v>
      </c>
      <c r="D29" s="322">
        <v>500</v>
      </c>
      <c r="E29" s="322">
        <v>500</v>
      </c>
      <c r="F29" s="322">
        <v>500</v>
      </c>
      <c r="G29" s="322">
        <f>SUM(D29:F29)</f>
        <v>1500</v>
      </c>
      <c r="H29" s="325"/>
    </row>
    <row r="30" spans="1:8" ht="17.25" customHeight="1">
      <c r="A30" s="383"/>
      <c r="B30" s="383"/>
      <c r="C30" s="381" t="s">
        <v>231</v>
      </c>
      <c r="D30" s="322"/>
      <c r="E30" s="322"/>
      <c r="F30" s="322"/>
      <c r="G30" s="322"/>
      <c r="H30" s="325"/>
    </row>
    <row r="31" spans="1:8" ht="17.25" customHeight="1">
      <c r="A31" s="383"/>
      <c r="B31" s="383"/>
      <c r="C31" s="381" t="s">
        <v>232</v>
      </c>
      <c r="D31" s="322"/>
      <c r="E31" s="322"/>
      <c r="F31" s="322"/>
      <c r="G31" s="322"/>
      <c r="H31" s="325"/>
    </row>
    <row r="32" spans="1:8" ht="17.25" customHeight="1">
      <c r="A32" s="383"/>
      <c r="B32" s="383"/>
      <c r="C32" s="381" t="s">
        <v>233</v>
      </c>
      <c r="D32" s="322"/>
      <c r="E32" s="322"/>
      <c r="F32" s="322"/>
      <c r="G32" s="322"/>
      <c r="H32" s="325"/>
    </row>
    <row r="33" spans="1:8" ht="17.25" customHeight="1">
      <c r="A33" s="383"/>
      <c r="B33" s="383"/>
      <c r="C33" s="381" t="s">
        <v>234</v>
      </c>
      <c r="D33" s="322"/>
      <c r="E33" s="322"/>
      <c r="F33" s="322"/>
      <c r="G33" s="322"/>
      <c r="H33" s="325"/>
    </row>
    <row r="34" spans="1:8" ht="17.25" customHeight="1">
      <c r="A34" s="383"/>
      <c r="B34" s="383"/>
      <c r="C34" s="381" t="s">
        <v>235</v>
      </c>
      <c r="D34" s="322"/>
      <c r="E34" s="322"/>
      <c r="F34" s="322"/>
      <c r="G34" s="322"/>
      <c r="H34" s="325"/>
    </row>
    <row r="35" spans="1:8" ht="17.25" customHeight="1">
      <c r="A35" s="383"/>
      <c r="B35" s="383"/>
      <c r="C35" s="381" t="s">
        <v>236</v>
      </c>
      <c r="D35" s="322"/>
      <c r="E35" s="322"/>
      <c r="F35" s="322"/>
      <c r="G35" s="322"/>
      <c r="H35" s="325"/>
    </row>
    <row r="36" spans="1:8" ht="17.25" customHeight="1">
      <c r="A36" s="383"/>
      <c r="B36" s="383"/>
      <c r="C36" s="381" t="s">
        <v>237</v>
      </c>
      <c r="D36" s="322"/>
      <c r="E36" s="322"/>
      <c r="F36" s="322"/>
      <c r="G36" s="322"/>
      <c r="H36" s="325"/>
    </row>
    <row r="37" spans="1:8" ht="17.25" customHeight="1">
      <c r="A37" s="383"/>
      <c r="B37" s="383"/>
      <c r="C37" s="381" t="s">
        <v>239</v>
      </c>
      <c r="D37" s="322"/>
      <c r="E37" s="322"/>
      <c r="F37" s="322"/>
      <c r="G37" s="322"/>
      <c r="H37" s="325"/>
    </row>
    <row r="38" spans="1:8" ht="17.25" customHeight="1">
      <c r="A38" s="383"/>
      <c r="B38" s="383"/>
      <c r="C38" s="381" t="s">
        <v>238</v>
      </c>
      <c r="D38" s="322"/>
      <c r="E38" s="322"/>
      <c r="F38" s="322"/>
      <c r="G38" s="322"/>
      <c r="H38" s="325"/>
    </row>
    <row r="39" spans="1:8" ht="17.25" customHeight="1">
      <c r="A39" s="383"/>
      <c r="B39" s="383"/>
      <c r="C39" s="381" t="s">
        <v>290</v>
      </c>
      <c r="D39" s="322"/>
      <c r="E39" s="322"/>
      <c r="F39" s="322"/>
      <c r="G39" s="322"/>
      <c r="H39" s="325"/>
    </row>
    <row r="40" spans="1:8" ht="17.25" customHeight="1">
      <c r="A40" s="383"/>
      <c r="B40" s="383"/>
      <c r="C40" s="386" t="s">
        <v>240</v>
      </c>
      <c r="D40" s="323"/>
      <c r="E40" s="323"/>
      <c r="F40" s="323"/>
      <c r="G40" s="323"/>
      <c r="H40" s="319"/>
    </row>
    <row r="41" spans="1:8" ht="17.25" customHeight="1" thickBot="1">
      <c r="A41" s="435" t="s">
        <v>296</v>
      </c>
      <c r="B41" s="436"/>
      <c r="C41" s="437"/>
      <c r="D41" s="327"/>
      <c r="E41" s="327"/>
      <c r="F41" s="327"/>
      <c r="G41" s="327"/>
      <c r="H41" s="328"/>
    </row>
    <row r="42" spans="1:8" ht="17.25" customHeight="1" thickTop="1">
      <c r="A42" s="432" t="s">
        <v>11</v>
      </c>
      <c r="B42" s="433"/>
      <c r="C42" s="434"/>
      <c r="D42" s="326"/>
      <c r="E42" s="326"/>
      <c r="F42" s="326"/>
      <c r="G42" s="326"/>
      <c r="H42" s="315"/>
    </row>
    <row r="43" spans="1:8" s="291" customFormat="1" ht="85.5" customHeight="1">
      <c r="A43" s="428" t="s">
        <v>305</v>
      </c>
      <c r="B43" s="428"/>
      <c r="C43" s="428"/>
      <c r="D43" s="428"/>
      <c r="E43" s="428"/>
      <c r="F43" s="428"/>
      <c r="G43" s="428"/>
      <c r="H43" s="428"/>
    </row>
    <row r="44" spans="1:8" s="291" customFormat="1" ht="15.75" customHeight="1">
      <c r="A44" s="287"/>
      <c r="B44" s="287"/>
      <c r="C44" s="287"/>
      <c r="D44" s="292"/>
      <c r="E44" s="292"/>
      <c r="F44" s="292"/>
      <c r="G44" s="292"/>
      <c r="H44" s="290"/>
    </row>
    <row r="45" spans="1:8" s="291" customFormat="1" ht="15.75" customHeight="1">
      <c r="A45" s="287"/>
      <c r="B45" s="287"/>
      <c r="C45" s="287"/>
      <c r="D45" s="292"/>
      <c r="E45" s="292"/>
      <c r="F45" s="292"/>
      <c r="G45" s="292"/>
      <c r="H45" s="290"/>
    </row>
    <row r="46" spans="1:8" s="291" customFormat="1" ht="15.75" customHeight="1">
      <c r="A46" s="287"/>
      <c r="B46" s="287"/>
      <c r="C46" s="287"/>
      <c r="D46" s="292"/>
      <c r="E46" s="292"/>
      <c r="F46" s="292"/>
      <c r="G46" s="292"/>
      <c r="H46" s="290"/>
    </row>
    <row r="47" spans="1:8" s="291" customFormat="1" ht="15.75" customHeight="1">
      <c r="A47" s="287"/>
      <c r="B47" s="287"/>
      <c r="C47" s="287"/>
      <c r="D47" s="292"/>
      <c r="E47" s="292"/>
      <c r="F47" s="292"/>
      <c r="G47" s="292"/>
      <c r="H47" s="290"/>
    </row>
    <row r="48" spans="1:8" s="291" customFormat="1" ht="15.75" customHeight="1">
      <c r="A48" s="287"/>
      <c r="B48" s="287"/>
      <c r="C48" s="287"/>
      <c r="D48" s="292"/>
      <c r="E48" s="292"/>
      <c r="F48" s="292"/>
      <c r="G48" s="292"/>
      <c r="H48" s="290"/>
    </row>
    <row r="49" spans="1:8" s="291" customFormat="1" ht="15.75" customHeight="1">
      <c r="A49" s="287"/>
      <c r="B49" s="287"/>
      <c r="C49" s="287"/>
      <c r="D49" s="292"/>
      <c r="E49" s="292"/>
      <c r="F49" s="292"/>
      <c r="G49" s="292"/>
      <c r="H49" s="290"/>
    </row>
    <row r="50" spans="1:8" s="291" customFormat="1" ht="15.75" customHeight="1">
      <c r="A50" s="287"/>
      <c r="B50" s="287"/>
      <c r="C50" s="287"/>
      <c r="D50" s="292"/>
      <c r="E50" s="292"/>
      <c r="F50" s="292"/>
      <c r="G50" s="292"/>
      <c r="H50" s="290"/>
    </row>
    <row r="51" spans="1:8" s="291" customFormat="1" ht="15.75" customHeight="1">
      <c r="A51" s="287"/>
      <c r="B51" s="287"/>
      <c r="C51" s="287"/>
      <c r="D51" s="292"/>
      <c r="E51" s="292"/>
      <c r="F51" s="292"/>
      <c r="G51" s="292"/>
      <c r="H51" s="290"/>
    </row>
    <row r="52" spans="1:8" ht="15.75" customHeight="1">
      <c r="A52" s="287"/>
      <c r="B52" s="287"/>
      <c r="C52" s="287"/>
      <c r="D52" s="292"/>
      <c r="E52" s="292"/>
      <c r="F52" s="292"/>
      <c r="G52" s="292"/>
      <c r="H52" s="290"/>
    </row>
    <row r="53" spans="1:8" ht="15.75" customHeight="1">
      <c r="A53" s="287"/>
      <c r="B53" s="287"/>
      <c r="C53" s="287"/>
      <c r="D53" s="292"/>
      <c r="E53" s="292"/>
      <c r="F53" s="292"/>
      <c r="G53" s="292"/>
      <c r="H53" s="290"/>
    </row>
    <row r="54" spans="1:8" ht="15.75" customHeight="1">
      <c r="A54" s="287"/>
      <c r="B54" s="287"/>
      <c r="C54" s="287"/>
      <c r="D54" s="292"/>
      <c r="E54" s="292"/>
      <c r="F54" s="292"/>
      <c r="G54" s="292"/>
      <c r="H54" s="290"/>
    </row>
    <row r="55" spans="1:8" ht="15.75" customHeight="1">
      <c r="A55" s="287"/>
      <c r="B55" s="287"/>
      <c r="C55" s="287"/>
      <c r="D55" s="292"/>
      <c r="E55" s="292"/>
      <c r="F55" s="292"/>
      <c r="G55" s="292"/>
      <c r="H55" s="290"/>
    </row>
    <row r="56" spans="1:8" ht="15.75" customHeight="1">
      <c r="A56" s="287"/>
      <c r="B56" s="287"/>
      <c r="C56" s="287"/>
      <c r="D56" s="292"/>
      <c r="E56" s="292"/>
      <c r="F56" s="292"/>
      <c r="G56" s="292"/>
      <c r="H56" s="290"/>
    </row>
    <row r="57" spans="1:8" ht="15.75" customHeight="1">
      <c r="A57" s="287"/>
      <c r="B57" s="287"/>
      <c r="C57" s="287"/>
      <c r="D57" s="292"/>
      <c r="E57" s="292"/>
      <c r="F57" s="292"/>
      <c r="G57" s="292"/>
      <c r="H57" s="290"/>
    </row>
    <row r="58" spans="1:8" ht="15.75" customHeight="1">
      <c r="A58" s="287"/>
      <c r="B58" s="287"/>
      <c r="C58" s="287"/>
      <c r="D58" s="292"/>
      <c r="E58" s="292"/>
      <c r="F58" s="292"/>
      <c r="G58" s="292"/>
      <c r="H58" s="290"/>
    </row>
    <row r="59" spans="1:8" ht="15.75" customHeight="1">
      <c r="A59" s="287"/>
      <c r="B59" s="287"/>
      <c r="C59" s="287"/>
      <c r="D59" s="292"/>
      <c r="E59" s="292"/>
      <c r="F59" s="292"/>
      <c r="G59" s="292"/>
      <c r="H59" s="290"/>
    </row>
    <row r="60" spans="1:8" ht="15.75" customHeight="1">
      <c r="A60" s="287"/>
      <c r="B60" s="287"/>
      <c r="C60" s="287"/>
      <c r="D60" s="292"/>
      <c r="E60" s="292"/>
      <c r="F60" s="292"/>
      <c r="G60" s="292"/>
      <c r="H60" s="290"/>
    </row>
    <row r="61" spans="1:8" ht="15.75" customHeight="1">
      <c r="A61" s="287"/>
      <c r="B61" s="287"/>
      <c r="C61" s="287"/>
      <c r="D61" s="292"/>
      <c r="E61" s="292"/>
      <c r="F61" s="292"/>
      <c r="G61" s="292"/>
      <c r="H61" s="290"/>
    </row>
    <row r="62" spans="1:8" ht="15.75" customHeight="1">
      <c r="A62" s="287"/>
      <c r="B62" s="287"/>
      <c r="C62" s="287"/>
      <c r="D62" s="292"/>
      <c r="E62" s="292"/>
      <c r="F62" s="292"/>
      <c r="G62" s="292"/>
      <c r="H62" s="290"/>
    </row>
    <row r="63" spans="1:8" ht="15.75" customHeight="1">
      <c r="A63" s="287"/>
      <c r="B63" s="287"/>
      <c r="C63" s="287"/>
      <c r="D63" s="292"/>
      <c r="E63" s="292"/>
      <c r="F63" s="292"/>
      <c r="G63" s="292"/>
      <c r="H63" s="290"/>
    </row>
    <row r="64" spans="1:8" ht="15.75" customHeight="1">
      <c r="A64" s="287"/>
      <c r="B64" s="287"/>
      <c r="C64" s="287"/>
      <c r="D64" s="292"/>
      <c r="E64" s="292"/>
      <c r="F64" s="292"/>
      <c r="G64" s="292"/>
      <c r="H64" s="290"/>
    </row>
    <row r="65" spans="1:8" ht="15.75" customHeight="1">
      <c r="A65" s="287"/>
      <c r="B65" s="287"/>
      <c r="C65" s="287"/>
      <c r="D65" s="292"/>
      <c r="E65" s="292"/>
      <c r="F65" s="292"/>
      <c r="G65" s="292"/>
      <c r="H65" s="290"/>
    </row>
    <row r="66" spans="1:8" ht="15.75" customHeight="1">
      <c r="A66" s="287"/>
      <c r="B66" s="287"/>
      <c r="C66" s="287"/>
      <c r="D66" s="292"/>
      <c r="E66" s="292"/>
      <c r="F66" s="292"/>
      <c r="G66" s="292"/>
      <c r="H66" s="290"/>
    </row>
    <row r="67" spans="1:8" ht="15.75" customHeight="1">
      <c r="A67" s="287"/>
      <c r="B67" s="287"/>
      <c r="C67" s="287"/>
      <c r="D67" s="292"/>
      <c r="E67" s="292"/>
      <c r="F67" s="292"/>
      <c r="G67" s="292"/>
      <c r="H67" s="290"/>
    </row>
    <row r="68" spans="1:8" ht="15.75" customHeight="1">
      <c r="A68" s="287"/>
      <c r="B68" s="287"/>
      <c r="C68" s="287"/>
      <c r="D68" s="292"/>
      <c r="E68" s="292"/>
      <c r="F68" s="292"/>
      <c r="G68" s="292"/>
      <c r="H68" s="290"/>
    </row>
    <row r="69" spans="1:8" ht="15.75" customHeight="1">
      <c r="A69" s="287"/>
      <c r="B69" s="287"/>
      <c r="C69" s="287"/>
      <c r="D69" s="292"/>
      <c r="E69" s="292"/>
      <c r="F69" s="292"/>
      <c r="G69" s="292"/>
      <c r="H69" s="290"/>
    </row>
    <row r="70" spans="1:8" ht="15.75" customHeight="1">
      <c r="A70" s="287"/>
      <c r="B70" s="287"/>
      <c r="C70" s="287"/>
      <c r="D70" s="292"/>
      <c r="E70" s="292"/>
      <c r="F70" s="292"/>
      <c r="G70" s="292"/>
      <c r="H70" s="290"/>
    </row>
    <row r="71" spans="1:8" ht="15.75" customHeight="1">
      <c r="A71" s="287"/>
      <c r="B71" s="287"/>
      <c r="C71" s="287"/>
      <c r="D71" s="292"/>
      <c r="E71" s="292"/>
      <c r="F71" s="292"/>
      <c r="G71" s="292"/>
      <c r="H71" s="290"/>
    </row>
    <row r="72" spans="1:8" ht="15.75" customHeight="1">
      <c r="A72" s="287"/>
      <c r="B72" s="287"/>
      <c r="C72" s="287"/>
      <c r="D72" s="292"/>
      <c r="E72" s="292"/>
      <c r="F72" s="292"/>
      <c r="G72" s="292"/>
      <c r="H72" s="290"/>
    </row>
    <row r="73" spans="1:8" ht="15.75" customHeight="1">
      <c r="A73" s="287"/>
      <c r="B73" s="287"/>
      <c r="C73" s="287"/>
      <c r="D73" s="292"/>
      <c r="E73" s="292"/>
      <c r="F73" s="292"/>
      <c r="G73" s="292"/>
      <c r="H73" s="290"/>
    </row>
    <row r="74" spans="1:8" ht="15.75" customHeight="1">
      <c r="A74" s="287"/>
      <c r="B74" s="287"/>
      <c r="C74" s="287"/>
      <c r="D74" s="292"/>
      <c r="E74" s="292"/>
      <c r="F74" s="292"/>
      <c r="G74" s="292"/>
      <c r="H74" s="290"/>
    </row>
    <row r="75" spans="1:8" ht="15.75" customHeight="1">
      <c r="A75" s="287"/>
      <c r="B75" s="287"/>
      <c r="C75" s="287"/>
      <c r="D75" s="292"/>
      <c r="E75" s="292"/>
      <c r="F75" s="292"/>
      <c r="G75" s="292"/>
      <c r="H75" s="290"/>
    </row>
    <row r="76" spans="1:8" ht="15.75" customHeight="1">
      <c r="A76" s="287"/>
      <c r="B76" s="287"/>
      <c r="C76" s="287"/>
      <c r="D76" s="292"/>
      <c r="E76" s="292"/>
      <c r="F76" s="292"/>
      <c r="G76" s="292"/>
      <c r="H76" s="290"/>
    </row>
    <row r="77" spans="1:8" ht="15.75" customHeight="1">
      <c r="A77" s="287"/>
      <c r="B77" s="287"/>
      <c r="C77" s="287"/>
      <c r="D77" s="292"/>
      <c r="E77" s="292"/>
      <c r="F77" s="292"/>
      <c r="G77" s="292"/>
      <c r="H77" s="290"/>
    </row>
    <row r="78" spans="1:8" ht="15.75" customHeight="1">
      <c r="A78" s="287"/>
      <c r="B78" s="287"/>
      <c r="C78" s="287"/>
      <c r="D78" s="292"/>
      <c r="E78" s="292"/>
      <c r="F78" s="292"/>
      <c r="G78" s="292"/>
      <c r="H78" s="290"/>
    </row>
    <row r="79" spans="1:8" ht="15.75" customHeight="1">
      <c r="A79" s="287"/>
      <c r="B79" s="287"/>
      <c r="C79" s="287"/>
      <c r="D79" s="292"/>
      <c r="E79" s="292"/>
      <c r="F79" s="292"/>
      <c r="G79" s="292"/>
      <c r="H79" s="290"/>
    </row>
    <row r="80" spans="1:8" ht="15.75" customHeight="1">
      <c r="A80" s="287"/>
      <c r="B80" s="287"/>
      <c r="C80" s="287"/>
      <c r="D80" s="292"/>
      <c r="E80" s="292"/>
      <c r="F80" s="292"/>
      <c r="G80" s="292"/>
      <c r="H80" s="290"/>
    </row>
    <row r="81" spans="1:8" ht="15.75" customHeight="1">
      <c r="A81" s="287"/>
      <c r="B81" s="287"/>
      <c r="C81" s="287"/>
      <c r="D81" s="292"/>
      <c r="E81" s="292"/>
      <c r="F81" s="292"/>
      <c r="G81" s="292"/>
      <c r="H81" s="290"/>
    </row>
    <row r="82" spans="1:8" ht="15.75" customHeight="1">
      <c r="A82" s="287"/>
      <c r="B82" s="287"/>
      <c r="C82" s="287"/>
      <c r="D82" s="292"/>
      <c r="E82" s="292"/>
      <c r="F82" s="292"/>
      <c r="G82" s="292"/>
      <c r="H82" s="290"/>
    </row>
    <row r="83" spans="1:8" ht="15.75" customHeight="1">
      <c r="A83" s="287"/>
      <c r="B83" s="287"/>
      <c r="C83" s="287"/>
      <c r="D83" s="292"/>
      <c r="E83" s="292"/>
      <c r="F83" s="292"/>
      <c r="G83" s="292"/>
      <c r="H83" s="290"/>
    </row>
    <row r="84" spans="1:8" ht="15.75" customHeight="1">
      <c r="A84" s="287"/>
      <c r="B84" s="287"/>
      <c r="C84" s="287"/>
      <c r="D84" s="292"/>
      <c r="E84" s="292"/>
      <c r="F84" s="292"/>
      <c r="G84" s="292"/>
      <c r="H84" s="290"/>
    </row>
    <row r="85" spans="1:8" ht="15.75" customHeight="1">
      <c r="A85" s="287"/>
      <c r="B85" s="287"/>
      <c r="C85" s="287"/>
      <c r="D85" s="292"/>
      <c r="E85" s="292"/>
      <c r="F85" s="292"/>
      <c r="G85" s="292"/>
      <c r="H85" s="290"/>
    </row>
    <row r="86" spans="1:8" ht="15.75" customHeight="1">
      <c r="A86" s="287"/>
      <c r="B86" s="287"/>
      <c r="C86" s="287"/>
      <c r="D86" s="292"/>
      <c r="E86" s="292"/>
      <c r="F86" s="292"/>
      <c r="G86" s="292"/>
      <c r="H86" s="290"/>
    </row>
    <row r="87" spans="1:8" ht="15.75" customHeight="1">
      <c r="A87" s="287"/>
      <c r="B87" s="287"/>
      <c r="C87" s="287"/>
      <c r="D87" s="292"/>
      <c r="E87" s="292"/>
      <c r="F87" s="292"/>
      <c r="G87" s="292"/>
      <c r="H87" s="290"/>
    </row>
    <row r="88" spans="1:8" ht="15.75" customHeight="1">
      <c r="A88" s="287"/>
      <c r="B88" s="287"/>
      <c r="C88" s="287"/>
      <c r="D88" s="292"/>
      <c r="E88" s="292"/>
      <c r="F88" s="292"/>
      <c r="G88" s="292"/>
      <c r="H88" s="290"/>
    </row>
    <row r="89" spans="1:8" ht="15.75" customHeight="1">
      <c r="A89" s="287"/>
      <c r="B89" s="287"/>
      <c r="C89" s="287"/>
      <c r="D89" s="292"/>
      <c r="E89" s="292"/>
      <c r="F89" s="292"/>
      <c r="G89" s="292"/>
      <c r="H89" s="290"/>
    </row>
    <row r="90" spans="1:8" ht="15.75" customHeight="1">
      <c r="A90" s="287"/>
      <c r="B90" s="287"/>
      <c r="C90" s="287"/>
      <c r="D90" s="292"/>
      <c r="E90" s="292"/>
      <c r="F90" s="292"/>
      <c r="G90" s="292"/>
      <c r="H90" s="290"/>
    </row>
    <row r="91" spans="1:8" ht="15.75" customHeight="1">
      <c r="A91" s="287"/>
      <c r="B91" s="287"/>
      <c r="C91" s="287"/>
      <c r="D91" s="292"/>
      <c r="E91" s="292"/>
      <c r="F91" s="292"/>
      <c r="G91" s="292"/>
      <c r="H91" s="290"/>
    </row>
    <row r="92" spans="1:8" ht="15.75" customHeight="1">
      <c r="A92" s="287"/>
      <c r="B92" s="287"/>
      <c r="C92" s="287"/>
      <c r="D92" s="292"/>
      <c r="E92" s="292"/>
      <c r="F92" s="292"/>
      <c r="G92" s="292"/>
      <c r="H92" s="290"/>
    </row>
    <row r="93" spans="1:8" ht="15.75" customHeight="1">
      <c r="A93" s="287"/>
      <c r="B93" s="287"/>
      <c r="C93" s="287"/>
      <c r="D93" s="292"/>
      <c r="E93" s="292"/>
      <c r="F93" s="292"/>
      <c r="G93" s="292"/>
      <c r="H93" s="290"/>
    </row>
  </sheetData>
  <mergeCells count="7">
    <mergeCell ref="A2:H2"/>
    <mergeCell ref="A43:H43"/>
    <mergeCell ref="A7:C7"/>
    <mergeCell ref="A16:C16"/>
    <mergeCell ref="A42:C42"/>
    <mergeCell ref="A41:C41"/>
    <mergeCell ref="A13:C13"/>
  </mergeCells>
  <phoneticPr fontId="4"/>
  <printOptions horizontalCentered="1"/>
  <pageMargins left="0.51181102362204722" right="0.51181102362204722" top="0.70866141732283472" bottom="7.874015748031496E-2" header="0.51181102362204722" footer="0.39370078740157483"/>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workbookViewId="0"/>
  </sheetViews>
  <sheetFormatPr defaultRowHeight="13.5"/>
  <cols>
    <col min="1" max="1" width="3.75" style="405" customWidth="1"/>
    <col min="2" max="2" width="20.75" style="405" customWidth="1"/>
    <col min="3" max="5" width="11.875" style="405" customWidth="1"/>
    <col min="6" max="6" width="12.5" style="405" customWidth="1"/>
    <col min="7" max="7" width="15.5" style="405" customWidth="1"/>
    <col min="8" max="16384" width="9" style="405"/>
  </cols>
  <sheetData>
    <row r="1" spans="1:8">
      <c r="A1" s="405" t="s">
        <v>280</v>
      </c>
    </row>
    <row r="2" spans="1:8" ht="14.25">
      <c r="A2" s="443" t="s">
        <v>246</v>
      </c>
      <c r="B2" s="443"/>
      <c r="C2" s="443"/>
      <c r="D2" s="443"/>
      <c r="E2" s="443"/>
      <c r="F2" s="443"/>
      <c r="G2" s="443"/>
    </row>
    <row r="3" spans="1:8" ht="14.25">
      <c r="A3" s="391"/>
      <c r="B3" s="391"/>
      <c r="C3" s="391"/>
      <c r="D3" s="391"/>
      <c r="E3" s="391"/>
      <c r="F3" s="391"/>
      <c r="G3" s="391"/>
    </row>
    <row r="4" spans="1:8" s="403" customFormat="1" ht="18.75" customHeight="1">
      <c r="A4" s="360" t="s">
        <v>291</v>
      </c>
      <c r="B4" s="348"/>
      <c r="C4" s="359"/>
      <c r="D4" s="359"/>
      <c r="E4" s="359"/>
      <c r="F4" s="359"/>
      <c r="G4" s="359"/>
      <c r="H4" s="359"/>
    </row>
    <row r="5" spans="1:8" s="403" customFormat="1" ht="18.75" customHeight="1">
      <c r="A5" s="360" t="s">
        <v>292</v>
      </c>
      <c r="B5" s="348"/>
      <c r="C5" s="359"/>
      <c r="D5" s="359"/>
      <c r="E5" s="359"/>
      <c r="F5" s="359"/>
      <c r="G5" s="359"/>
      <c r="H5" s="359"/>
    </row>
    <row r="6" spans="1:8">
      <c r="B6" s="403"/>
      <c r="C6" s="403"/>
      <c r="D6" s="403"/>
      <c r="E6" s="403"/>
      <c r="F6" s="403"/>
      <c r="G6" s="293" t="s">
        <v>247</v>
      </c>
    </row>
    <row r="7" spans="1:8" ht="18" customHeight="1">
      <c r="A7" s="449" t="s">
        <v>278</v>
      </c>
      <c r="B7" s="450"/>
      <c r="C7" s="294" t="s">
        <v>241</v>
      </c>
      <c r="D7" s="295" t="s">
        <v>248</v>
      </c>
      <c r="E7" s="294" t="s">
        <v>249</v>
      </c>
      <c r="F7" s="294" t="s">
        <v>250</v>
      </c>
      <c r="G7" s="296" t="s">
        <v>227</v>
      </c>
    </row>
    <row r="8" spans="1:8" ht="21" customHeight="1">
      <c r="A8" s="446" t="s">
        <v>251</v>
      </c>
      <c r="B8" s="332"/>
      <c r="C8" s="297"/>
      <c r="D8" s="298"/>
      <c r="E8" s="297"/>
      <c r="F8" s="297">
        <f>SUM(C8:E8)</f>
        <v>0</v>
      </c>
      <c r="G8" s="299"/>
    </row>
    <row r="9" spans="1:8" ht="21" customHeight="1">
      <c r="A9" s="447"/>
      <c r="B9" s="333"/>
      <c r="C9" s="300"/>
      <c r="D9" s="301"/>
      <c r="E9" s="300"/>
      <c r="F9" s="300">
        <f>SUM(C9:E9)</f>
        <v>0</v>
      </c>
      <c r="G9" s="302"/>
    </row>
    <row r="10" spans="1:8" ht="21" customHeight="1">
      <c r="A10" s="448"/>
      <c r="B10" s="334"/>
      <c r="C10" s="303"/>
      <c r="D10" s="304"/>
      <c r="E10" s="303"/>
      <c r="F10" s="303">
        <f>SUM(C10:E10)</f>
        <v>0</v>
      </c>
      <c r="G10" s="305"/>
    </row>
    <row r="11" spans="1:8" ht="21" customHeight="1">
      <c r="A11" s="444" t="s">
        <v>301</v>
      </c>
      <c r="B11" s="445"/>
      <c r="C11" s="306">
        <f>SUM(C8:C10)</f>
        <v>0</v>
      </c>
      <c r="D11" s="306">
        <f t="shared" ref="D11:F11" si="0">SUM(D8:D10)</f>
        <v>0</v>
      </c>
      <c r="E11" s="306">
        <f t="shared" si="0"/>
        <v>0</v>
      </c>
      <c r="F11" s="306">
        <f t="shared" si="0"/>
        <v>0</v>
      </c>
      <c r="G11" s="307"/>
    </row>
    <row r="12" spans="1:8" ht="21" customHeight="1">
      <c r="A12" s="446" t="s">
        <v>252</v>
      </c>
      <c r="B12" s="335"/>
      <c r="C12" s="297"/>
      <c r="D12" s="298"/>
      <c r="E12" s="297"/>
      <c r="F12" s="297">
        <f>SUM(C12:E12)</f>
        <v>0</v>
      </c>
      <c r="G12" s="299"/>
    </row>
    <row r="13" spans="1:8" ht="21" customHeight="1">
      <c r="A13" s="447"/>
      <c r="B13" s="336"/>
      <c r="C13" s="337"/>
      <c r="D13" s="338"/>
      <c r="E13" s="337"/>
      <c r="F13" s="337">
        <f>SUM(C13:E13)</f>
        <v>0</v>
      </c>
      <c r="G13" s="339"/>
    </row>
    <row r="14" spans="1:8" ht="21" customHeight="1">
      <c r="A14" s="447"/>
      <c r="B14" s="336"/>
      <c r="C14" s="337"/>
      <c r="D14" s="338"/>
      <c r="E14" s="337"/>
      <c r="F14" s="337">
        <f t="shared" ref="F14:F20" si="1">SUM(C14:E14)</f>
        <v>0</v>
      </c>
      <c r="G14" s="339"/>
    </row>
    <row r="15" spans="1:8" ht="21" customHeight="1">
      <c r="A15" s="447"/>
      <c r="B15" s="336"/>
      <c r="C15" s="337"/>
      <c r="D15" s="338"/>
      <c r="E15" s="337"/>
      <c r="F15" s="337">
        <f t="shared" si="1"/>
        <v>0</v>
      </c>
      <c r="G15" s="339"/>
    </row>
    <row r="16" spans="1:8" ht="21" customHeight="1">
      <c r="A16" s="447"/>
      <c r="B16" s="336"/>
      <c r="C16" s="337"/>
      <c r="D16" s="338"/>
      <c r="E16" s="337"/>
      <c r="F16" s="337">
        <f t="shared" si="1"/>
        <v>0</v>
      </c>
      <c r="G16" s="339"/>
    </row>
    <row r="17" spans="1:7" ht="21" customHeight="1">
      <c r="A17" s="447"/>
      <c r="B17" s="336"/>
      <c r="C17" s="337"/>
      <c r="D17" s="338"/>
      <c r="E17" s="337"/>
      <c r="F17" s="337">
        <f t="shared" si="1"/>
        <v>0</v>
      </c>
      <c r="G17" s="339"/>
    </row>
    <row r="18" spans="1:7" ht="21" customHeight="1">
      <c r="A18" s="447"/>
      <c r="B18" s="336"/>
      <c r="C18" s="337"/>
      <c r="D18" s="338"/>
      <c r="E18" s="337"/>
      <c r="F18" s="337">
        <f t="shared" si="1"/>
        <v>0</v>
      </c>
      <c r="G18" s="339"/>
    </row>
    <row r="19" spans="1:7" ht="21" customHeight="1">
      <c r="A19" s="447"/>
      <c r="B19" s="336"/>
      <c r="C19" s="337"/>
      <c r="D19" s="338"/>
      <c r="E19" s="337"/>
      <c r="F19" s="337">
        <f t="shared" si="1"/>
        <v>0</v>
      </c>
      <c r="G19" s="339"/>
    </row>
    <row r="20" spans="1:7" ht="21" customHeight="1">
      <c r="A20" s="447"/>
      <c r="B20" s="336"/>
      <c r="C20" s="337"/>
      <c r="D20" s="338"/>
      <c r="E20" s="337"/>
      <c r="F20" s="337">
        <f t="shared" si="1"/>
        <v>0</v>
      </c>
      <c r="G20" s="339"/>
    </row>
    <row r="21" spans="1:7" ht="21" customHeight="1">
      <c r="A21" s="448"/>
      <c r="B21" s="340"/>
      <c r="C21" s="341"/>
      <c r="D21" s="342"/>
      <c r="E21" s="341"/>
      <c r="F21" s="341">
        <f>SUM(C21:E21)</f>
        <v>0</v>
      </c>
      <c r="G21" s="343"/>
    </row>
    <row r="22" spans="1:7" ht="21" customHeight="1">
      <c r="A22" s="441" t="s">
        <v>302</v>
      </c>
      <c r="B22" s="442"/>
      <c r="C22" s="406">
        <f>SUM(C12:C21)</f>
        <v>0</v>
      </c>
      <c r="D22" s="406">
        <f>SUM(D12:D21)</f>
        <v>0</v>
      </c>
      <c r="E22" s="406">
        <f>SUM(E12:E21)</f>
        <v>0</v>
      </c>
      <c r="F22" s="406">
        <f>SUM(F12:F21)</f>
        <v>0</v>
      </c>
      <c r="G22" s="407"/>
    </row>
    <row r="23" spans="1:7" ht="21" customHeight="1">
      <c r="A23" s="441" t="s">
        <v>253</v>
      </c>
      <c r="B23" s="442"/>
      <c r="C23" s="406">
        <f>C11-C22</f>
        <v>0</v>
      </c>
      <c r="D23" s="406">
        <f>D11-D22</f>
        <v>0</v>
      </c>
      <c r="E23" s="406">
        <f>E11-E22</f>
        <v>0</v>
      </c>
      <c r="F23" s="406">
        <f>F11-F22</f>
        <v>0</v>
      </c>
      <c r="G23" s="407"/>
    </row>
    <row r="24" spans="1:7" ht="90" customHeight="1">
      <c r="A24" s="428" t="s">
        <v>306</v>
      </c>
      <c r="B24" s="428"/>
      <c r="C24" s="428"/>
      <c r="D24" s="428"/>
      <c r="E24" s="428"/>
      <c r="F24" s="428"/>
      <c r="G24" s="428"/>
    </row>
  </sheetData>
  <mergeCells count="8">
    <mergeCell ref="A24:G24"/>
    <mergeCell ref="A22:B22"/>
    <mergeCell ref="A23:B23"/>
    <mergeCell ref="A2:G2"/>
    <mergeCell ref="A11:B11"/>
    <mergeCell ref="A12:A21"/>
    <mergeCell ref="A8:A10"/>
    <mergeCell ref="A7:B7"/>
  </mergeCells>
  <phoneticPr fontId="2"/>
  <printOptions horizontalCentere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3"/>
  <sheetViews>
    <sheetView showGridLines="0" zoomScaleNormal="100" zoomScaleSheetLayoutView="55" workbookViewId="0"/>
  </sheetViews>
  <sheetFormatPr defaultRowHeight="15.75" customHeight="1"/>
  <cols>
    <col min="1" max="2" width="2.75" style="282" customWidth="1"/>
    <col min="3" max="3" width="23.125" style="282" customWidth="1"/>
    <col min="4" max="8" width="11.875" style="282" customWidth="1"/>
    <col min="9" max="16384" width="9" style="282"/>
  </cols>
  <sheetData>
    <row r="1" spans="1:47" ht="15.75" customHeight="1">
      <c r="A1" s="282" t="s">
        <v>245</v>
      </c>
    </row>
    <row r="2" spans="1:47" ht="15.75" customHeight="1">
      <c r="A2" s="427" t="s">
        <v>298</v>
      </c>
      <c r="B2" s="427"/>
      <c r="C2" s="427"/>
      <c r="D2" s="427"/>
      <c r="E2" s="427"/>
      <c r="F2" s="427"/>
      <c r="G2" s="427"/>
      <c r="H2" s="427"/>
    </row>
    <row r="3" spans="1:47" ht="13.5">
      <c r="A3" s="347"/>
      <c r="B3" s="347"/>
      <c r="C3" s="347"/>
      <c r="D3" s="344"/>
      <c r="E3" s="344"/>
      <c r="F3" s="344"/>
      <c r="G3" s="344"/>
      <c r="H3" s="344"/>
    </row>
    <row r="4" spans="1:47" s="345" customFormat="1" ht="13.5">
      <c r="A4" s="360" t="s">
        <v>291</v>
      </c>
      <c r="B4" s="360"/>
      <c r="C4" s="360"/>
      <c r="D4" s="348"/>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59"/>
      <c r="AP4" s="359"/>
      <c r="AQ4" s="359"/>
      <c r="AR4" s="359"/>
      <c r="AT4" s="346" t="s">
        <v>275</v>
      </c>
    </row>
    <row r="5" spans="1:47" s="345" customFormat="1" ht="13.5">
      <c r="A5" s="348"/>
      <c r="B5" s="348"/>
      <c r="C5" s="348"/>
      <c r="D5" s="348"/>
      <c r="E5" s="348"/>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U5" s="346"/>
    </row>
    <row r="6" spans="1:47" ht="15.75" customHeight="1">
      <c r="A6" s="283" t="s">
        <v>164</v>
      </c>
      <c r="B6" s="283"/>
      <c r="C6" s="283"/>
      <c r="D6" s="284"/>
      <c r="E6" s="284"/>
      <c r="F6" s="284"/>
      <c r="G6" s="284"/>
      <c r="H6" s="285" t="s">
        <v>289</v>
      </c>
    </row>
    <row r="7" spans="1:47" ht="15.75" customHeight="1">
      <c r="A7" s="429" t="s">
        <v>299</v>
      </c>
      <c r="B7" s="430"/>
      <c r="C7" s="431"/>
      <c r="D7" s="310" t="s">
        <v>242</v>
      </c>
      <c r="E7" s="310" t="s">
        <v>243</v>
      </c>
      <c r="F7" s="310" t="s">
        <v>244</v>
      </c>
      <c r="G7" s="310" t="s">
        <v>119</v>
      </c>
      <c r="H7" s="309" t="s">
        <v>228</v>
      </c>
    </row>
    <row r="8" spans="1:47" ht="17.25" customHeight="1">
      <c r="A8" s="311" t="s">
        <v>223</v>
      </c>
      <c r="B8" s="311"/>
      <c r="C8" s="388"/>
      <c r="D8" s="312"/>
      <c r="E8" s="312"/>
      <c r="F8" s="312"/>
      <c r="G8" s="312">
        <f>SUM(D8:F8)</f>
        <v>0</v>
      </c>
      <c r="H8" s="313"/>
    </row>
    <row r="9" spans="1:47" ht="17.25" customHeight="1">
      <c r="A9" s="316" t="s">
        <v>224</v>
      </c>
      <c r="B9" s="316"/>
      <c r="C9" s="389"/>
      <c r="D9" s="286"/>
      <c r="E9" s="286"/>
      <c r="F9" s="286"/>
      <c r="G9" s="286">
        <f>SUM(D9:F9)</f>
        <v>0</v>
      </c>
      <c r="H9" s="286"/>
    </row>
    <row r="10" spans="1:47" ht="17.25" customHeight="1">
      <c r="A10" s="314" t="s">
        <v>3</v>
      </c>
      <c r="B10" s="314"/>
      <c r="C10" s="390"/>
      <c r="D10" s="315">
        <f>SUM(D11:D12)</f>
        <v>0</v>
      </c>
      <c r="E10" s="315">
        <f t="shared" ref="E10:F10" si="0">SUM(E11:E12)</f>
        <v>0</v>
      </c>
      <c r="F10" s="315">
        <f t="shared" si="0"/>
        <v>0</v>
      </c>
      <c r="G10" s="315">
        <f>SUM(G8:G9)</f>
        <v>0</v>
      </c>
      <c r="H10" s="315"/>
    </row>
    <row r="11" spans="1:47" ht="17.25" customHeight="1">
      <c r="A11" s="383"/>
      <c r="B11" s="377" t="s">
        <v>181</v>
      </c>
      <c r="C11" s="377"/>
      <c r="D11" s="317"/>
      <c r="E11" s="317"/>
      <c r="F11" s="317"/>
      <c r="G11" s="317">
        <f>SUM(D11:F11)</f>
        <v>0</v>
      </c>
      <c r="H11" s="318"/>
    </row>
    <row r="12" spans="1:47" ht="17.25" customHeight="1">
      <c r="A12" s="383"/>
      <c r="B12" s="386" t="s">
        <v>205</v>
      </c>
      <c r="C12" s="386"/>
      <c r="D12" s="319"/>
      <c r="E12" s="319"/>
      <c r="F12" s="319"/>
      <c r="G12" s="319">
        <f>SUM(D12:F12)</f>
        <v>0</v>
      </c>
      <c r="H12" s="320"/>
    </row>
    <row r="13" spans="1:47" ht="17.25" customHeight="1">
      <c r="A13" s="438" t="s">
        <v>297</v>
      </c>
      <c r="B13" s="439"/>
      <c r="C13" s="440"/>
      <c r="D13" s="308">
        <f>D8+D9+D10</f>
        <v>0</v>
      </c>
      <c r="E13" s="308">
        <f t="shared" ref="E13:F13" si="1">E8+E9+E10</f>
        <v>0</v>
      </c>
      <c r="F13" s="308">
        <f t="shared" si="1"/>
        <v>0</v>
      </c>
      <c r="G13" s="308">
        <f>SUM(G11:G12)</f>
        <v>0</v>
      </c>
      <c r="H13" s="308"/>
    </row>
    <row r="14" spans="1:47" ht="15.75" customHeight="1">
      <c r="A14" s="287"/>
      <c r="B14" s="287"/>
      <c r="C14" s="287"/>
      <c r="D14" s="288"/>
      <c r="E14" s="288"/>
      <c r="F14" s="288"/>
      <c r="G14" s="288"/>
      <c r="H14" s="288"/>
    </row>
    <row r="15" spans="1:47" ht="15.75" customHeight="1">
      <c r="A15" s="284" t="s">
        <v>169</v>
      </c>
      <c r="B15" s="284"/>
      <c r="C15" s="284"/>
      <c r="D15" s="284"/>
      <c r="E15" s="284"/>
      <c r="F15" s="284"/>
      <c r="G15" s="284"/>
      <c r="H15" s="285" t="s">
        <v>289</v>
      </c>
    </row>
    <row r="16" spans="1:47" ht="15.75" customHeight="1">
      <c r="A16" s="429" t="s">
        <v>299</v>
      </c>
      <c r="B16" s="430"/>
      <c r="C16" s="431"/>
      <c r="D16" s="310" t="s">
        <v>242</v>
      </c>
      <c r="E16" s="310" t="s">
        <v>243</v>
      </c>
      <c r="F16" s="310" t="s">
        <v>244</v>
      </c>
      <c r="G16" s="310" t="s">
        <v>119</v>
      </c>
      <c r="H16" s="309" t="s">
        <v>228</v>
      </c>
    </row>
    <row r="17" spans="1:8" ht="17.25" customHeight="1">
      <c r="A17" s="329" t="s">
        <v>47</v>
      </c>
      <c r="B17" s="329"/>
      <c r="C17" s="387"/>
      <c r="D17" s="330">
        <f>D18</f>
        <v>0</v>
      </c>
      <c r="E17" s="330">
        <f t="shared" ref="E17:G17" si="2">E18</f>
        <v>0</v>
      </c>
      <c r="F17" s="330">
        <f t="shared" si="2"/>
        <v>0</v>
      </c>
      <c r="G17" s="330">
        <f t="shared" si="2"/>
        <v>0</v>
      </c>
      <c r="H17" s="312"/>
    </row>
    <row r="18" spans="1:8" ht="17.25" customHeight="1">
      <c r="A18" s="383"/>
      <c r="B18" s="379" t="s">
        <v>94</v>
      </c>
      <c r="C18" s="382"/>
      <c r="D18" s="289">
        <f>SUM(D19:D20)</f>
        <v>0</v>
      </c>
      <c r="E18" s="289">
        <f t="shared" ref="E18:G18" si="3">SUM(E19:E20)</f>
        <v>0</v>
      </c>
      <c r="F18" s="289">
        <f t="shared" si="3"/>
        <v>0</v>
      </c>
      <c r="G18" s="289">
        <f t="shared" si="3"/>
        <v>0</v>
      </c>
      <c r="H18" s="286"/>
    </row>
    <row r="19" spans="1:8" ht="17.25" customHeight="1">
      <c r="A19" s="383"/>
      <c r="B19" s="383"/>
      <c r="C19" s="377" t="s">
        <v>181</v>
      </c>
      <c r="D19" s="321"/>
      <c r="E19" s="321"/>
      <c r="F19" s="321"/>
      <c r="G19" s="317">
        <f>SUM(D19:F19)</f>
        <v>0</v>
      </c>
      <c r="H19" s="318"/>
    </row>
    <row r="20" spans="1:8" ht="17.25" customHeight="1">
      <c r="A20" s="383"/>
      <c r="B20" s="384"/>
      <c r="C20" s="378" t="s">
        <v>205</v>
      </c>
      <c r="D20" s="323"/>
      <c r="E20" s="323"/>
      <c r="F20" s="323"/>
      <c r="G20" s="319">
        <f>SUM(D20:F20)</f>
        <v>0</v>
      </c>
      <c r="H20" s="320"/>
    </row>
    <row r="21" spans="1:8" ht="17.25" customHeight="1">
      <c r="A21" s="329" t="s">
        <v>48</v>
      </c>
      <c r="B21" s="329"/>
      <c r="C21" s="387"/>
      <c r="D21" s="330">
        <f>D22+D27</f>
        <v>500</v>
      </c>
      <c r="E21" s="330">
        <f t="shared" ref="E21:G21" si="4">E22+E27</f>
        <v>500</v>
      </c>
      <c r="F21" s="330">
        <f t="shared" si="4"/>
        <v>500</v>
      </c>
      <c r="G21" s="330">
        <f t="shared" si="4"/>
        <v>1500</v>
      </c>
      <c r="H21" s="331"/>
    </row>
    <row r="22" spans="1:8" ht="17.25" customHeight="1">
      <c r="A22" s="383"/>
      <c r="B22" s="380" t="s">
        <v>225</v>
      </c>
      <c r="C22" s="385"/>
      <c r="D22" s="289">
        <f>SUM(D23:D26)</f>
        <v>0</v>
      </c>
      <c r="E22" s="289">
        <f t="shared" ref="E22:G22" si="5">SUM(E23:E26)</f>
        <v>0</v>
      </c>
      <c r="F22" s="289">
        <f t="shared" si="5"/>
        <v>0</v>
      </c>
      <c r="G22" s="289">
        <f t="shared" si="5"/>
        <v>0</v>
      </c>
      <c r="H22" s="324"/>
    </row>
    <row r="23" spans="1:8" ht="17.25" customHeight="1">
      <c r="A23" s="383"/>
      <c r="B23" s="383"/>
      <c r="C23" s="377" t="s">
        <v>208</v>
      </c>
      <c r="D23" s="321"/>
      <c r="E23" s="321"/>
      <c r="F23" s="321"/>
      <c r="G23" s="321">
        <f>SUM(D23:F23)</f>
        <v>0</v>
      </c>
      <c r="H23" s="317"/>
    </row>
    <row r="24" spans="1:8" ht="17.25" customHeight="1">
      <c r="A24" s="383"/>
      <c r="B24" s="383"/>
      <c r="C24" s="381" t="s">
        <v>211</v>
      </c>
      <c r="D24" s="322"/>
      <c r="E24" s="322"/>
      <c r="F24" s="322"/>
      <c r="G24" s="322">
        <f>SUM(D24:F24)</f>
        <v>0</v>
      </c>
      <c r="H24" s="325"/>
    </row>
    <row r="25" spans="1:8" ht="17.25" customHeight="1">
      <c r="A25" s="383"/>
      <c r="B25" s="383"/>
      <c r="C25" s="381" t="s">
        <v>209</v>
      </c>
      <c r="D25" s="322"/>
      <c r="E25" s="322"/>
      <c r="F25" s="322"/>
      <c r="G25" s="322">
        <f>SUM(D25:F25)</f>
        <v>0</v>
      </c>
      <c r="H25" s="325"/>
    </row>
    <row r="26" spans="1:8" ht="17.25" customHeight="1">
      <c r="A26" s="383"/>
      <c r="B26" s="384"/>
      <c r="C26" s="378" t="s">
        <v>210</v>
      </c>
      <c r="D26" s="323"/>
      <c r="E26" s="323"/>
      <c r="F26" s="323"/>
      <c r="G26" s="323">
        <f>SUM(D26:F26)</f>
        <v>0</v>
      </c>
      <c r="H26" s="319"/>
    </row>
    <row r="27" spans="1:8" ht="17.25" customHeight="1">
      <c r="A27" s="383"/>
      <c r="B27" s="379" t="s">
        <v>226</v>
      </c>
      <c r="C27" s="382"/>
      <c r="D27" s="289">
        <f>SUM(D28:D40)</f>
        <v>500</v>
      </c>
      <c r="E27" s="289">
        <f>SUM(E28:E40)</f>
        <v>500</v>
      </c>
      <c r="F27" s="289">
        <f>SUM(F28:F40)</f>
        <v>500</v>
      </c>
      <c r="G27" s="289">
        <f>SUM(G28:G40)</f>
        <v>1500</v>
      </c>
      <c r="H27" s="324"/>
    </row>
    <row r="28" spans="1:8" ht="17.25" customHeight="1">
      <c r="A28" s="383"/>
      <c r="B28" s="383"/>
      <c r="C28" s="377" t="s">
        <v>229</v>
      </c>
      <c r="D28" s="321"/>
      <c r="E28" s="321"/>
      <c r="F28" s="321"/>
      <c r="G28" s="321">
        <f>SUM(D28:F28)</f>
        <v>0</v>
      </c>
      <c r="H28" s="317"/>
    </row>
    <row r="29" spans="1:8" ht="17.25" customHeight="1">
      <c r="A29" s="383"/>
      <c r="B29" s="383"/>
      <c r="C29" s="381" t="s">
        <v>230</v>
      </c>
      <c r="D29" s="322">
        <v>500</v>
      </c>
      <c r="E29" s="322">
        <v>500</v>
      </c>
      <c r="F29" s="322">
        <v>500</v>
      </c>
      <c r="G29" s="322">
        <f>SUM(D29:F29)</f>
        <v>1500</v>
      </c>
      <c r="H29" s="325"/>
    </row>
    <row r="30" spans="1:8" ht="17.25" customHeight="1">
      <c r="A30" s="383"/>
      <c r="B30" s="383"/>
      <c r="C30" s="381" t="s">
        <v>231</v>
      </c>
      <c r="D30" s="322"/>
      <c r="E30" s="322"/>
      <c r="F30" s="322"/>
      <c r="G30" s="322">
        <f t="shared" ref="G30:G39" si="6">SUM(D30:F30)</f>
        <v>0</v>
      </c>
      <c r="H30" s="325"/>
    </row>
    <row r="31" spans="1:8" ht="17.25" customHeight="1">
      <c r="A31" s="383"/>
      <c r="B31" s="383"/>
      <c r="C31" s="381" t="s">
        <v>232</v>
      </c>
      <c r="D31" s="322"/>
      <c r="E31" s="322"/>
      <c r="F31" s="322"/>
      <c r="G31" s="322">
        <f t="shared" si="6"/>
        <v>0</v>
      </c>
      <c r="H31" s="325"/>
    </row>
    <row r="32" spans="1:8" ht="17.25" customHeight="1">
      <c r="A32" s="383"/>
      <c r="B32" s="383"/>
      <c r="C32" s="381" t="s">
        <v>233</v>
      </c>
      <c r="D32" s="322"/>
      <c r="E32" s="322"/>
      <c r="F32" s="322"/>
      <c r="G32" s="322">
        <f t="shared" si="6"/>
        <v>0</v>
      </c>
      <c r="H32" s="325"/>
    </row>
    <row r="33" spans="1:8" ht="17.25" customHeight="1">
      <c r="A33" s="383"/>
      <c r="B33" s="383"/>
      <c r="C33" s="381" t="s">
        <v>234</v>
      </c>
      <c r="D33" s="322"/>
      <c r="E33" s="322"/>
      <c r="F33" s="322"/>
      <c r="G33" s="322">
        <f t="shared" si="6"/>
        <v>0</v>
      </c>
      <c r="H33" s="325"/>
    </row>
    <row r="34" spans="1:8" ht="17.25" customHeight="1">
      <c r="A34" s="383"/>
      <c r="B34" s="383"/>
      <c r="C34" s="381" t="s">
        <v>235</v>
      </c>
      <c r="D34" s="322"/>
      <c r="E34" s="322"/>
      <c r="F34" s="322"/>
      <c r="G34" s="322">
        <f t="shared" si="6"/>
        <v>0</v>
      </c>
      <c r="H34" s="325"/>
    </row>
    <row r="35" spans="1:8" ht="17.25" customHeight="1">
      <c r="A35" s="383"/>
      <c r="B35" s="383"/>
      <c r="C35" s="381" t="s">
        <v>236</v>
      </c>
      <c r="D35" s="322"/>
      <c r="E35" s="322"/>
      <c r="F35" s="322"/>
      <c r="G35" s="322">
        <f t="shared" si="6"/>
        <v>0</v>
      </c>
      <c r="H35" s="325"/>
    </row>
    <row r="36" spans="1:8" ht="17.25" customHeight="1">
      <c r="A36" s="383"/>
      <c r="B36" s="383"/>
      <c r="C36" s="381" t="s">
        <v>237</v>
      </c>
      <c r="D36" s="322"/>
      <c r="E36" s="322"/>
      <c r="F36" s="322"/>
      <c r="G36" s="322">
        <f t="shared" si="6"/>
        <v>0</v>
      </c>
      <c r="H36" s="325"/>
    </row>
    <row r="37" spans="1:8" ht="17.25" customHeight="1">
      <c r="A37" s="383"/>
      <c r="B37" s="383"/>
      <c r="C37" s="381" t="s">
        <v>239</v>
      </c>
      <c r="D37" s="322"/>
      <c r="E37" s="322"/>
      <c r="F37" s="322"/>
      <c r="G37" s="322">
        <f t="shared" si="6"/>
        <v>0</v>
      </c>
      <c r="H37" s="325"/>
    </row>
    <row r="38" spans="1:8" ht="17.25" customHeight="1">
      <c r="A38" s="383"/>
      <c r="B38" s="383"/>
      <c r="C38" s="381" t="s">
        <v>238</v>
      </c>
      <c r="D38" s="322"/>
      <c r="E38" s="322"/>
      <c r="F38" s="322"/>
      <c r="G38" s="322">
        <f t="shared" si="6"/>
        <v>0</v>
      </c>
      <c r="H38" s="325"/>
    </row>
    <row r="39" spans="1:8" ht="17.25" customHeight="1">
      <c r="A39" s="383"/>
      <c r="B39" s="383"/>
      <c r="C39" s="381" t="s">
        <v>290</v>
      </c>
      <c r="D39" s="322"/>
      <c r="E39" s="322"/>
      <c r="F39" s="322"/>
      <c r="G39" s="322">
        <f t="shared" si="6"/>
        <v>0</v>
      </c>
      <c r="H39" s="325"/>
    </row>
    <row r="40" spans="1:8" ht="17.25" customHeight="1">
      <c r="A40" s="383"/>
      <c r="B40" s="383"/>
      <c r="C40" s="386" t="s">
        <v>240</v>
      </c>
      <c r="D40" s="323"/>
      <c r="E40" s="323"/>
      <c r="F40" s="323"/>
      <c r="G40" s="323">
        <f>SUM(D40:F40)</f>
        <v>0</v>
      </c>
      <c r="H40" s="319"/>
    </row>
    <row r="41" spans="1:8" ht="17.25" customHeight="1" thickBot="1">
      <c r="A41" s="435" t="s">
        <v>296</v>
      </c>
      <c r="B41" s="436"/>
      <c r="C41" s="437"/>
      <c r="D41" s="327">
        <f>D17+D21</f>
        <v>500</v>
      </c>
      <c r="E41" s="327">
        <f>E17+E21</f>
        <v>500</v>
      </c>
      <c r="F41" s="327">
        <f>F17+F21</f>
        <v>500</v>
      </c>
      <c r="G41" s="327">
        <f>G17+G21</f>
        <v>1500</v>
      </c>
      <c r="H41" s="328"/>
    </row>
    <row r="42" spans="1:8" ht="17.25" customHeight="1" thickTop="1">
      <c r="A42" s="432" t="s">
        <v>11</v>
      </c>
      <c r="B42" s="433"/>
      <c r="C42" s="434"/>
      <c r="D42" s="326">
        <f>D13-D41</f>
        <v>-500</v>
      </c>
      <c r="E42" s="326">
        <f>E13-E41</f>
        <v>-500</v>
      </c>
      <c r="F42" s="326">
        <f>F13-F41</f>
        <v>-500</v>
      </c>
      <c r="G42" s="326">
        <f>G13-G41</f>
        <v>-1500</v>
      </c>
      <c r="H42" s="315"/>
    </row>
    <row r="43" spans="1:8" s="291" customFormat="1" ht="85.5" customHeight="1">
      <c r="A43" s="428" t="s">
        <v>294</v>
      </c>
      <c r="B43" s="428"/>
      <c r="C43" s="428"/>
      <c r="D43" s="428"/>
      <c r="E43" s="428"/>
      <c r="F43" s="428"/>
      <c r="G43" s="428"/>
      <c r="H43" s="428"/>
    </row>
    <row r="44" spans="1:8" s="291" customFormat="1" ht="15.75" customHeight="1">
      <c r="A44" s="287"/>
      <c r="B44" s="287"/>
      <c r="C44" s="287"/>
      <c r="D44" s="292"/>
      <c r="E44" s="292"/>
      <c r="F44" s="292"/>
      <c r="G44" s="292"/>
      <c r="H44" s="290"/>
    </row>
    <row r="45" spans="1:8" s="291" customFormat="1" ht="15.75" customHeight="1">
      <c r="A45" s="287"/>
      <c r="B45" s="287"/>
      <c r="C45" s="287"/>
      <c r="D45" s="292"/>
      <c r="E45" s="292"/>
      <c r="F45" s="292"/>
      <c r="G45" s="292"/>
      <c r="H45" s="290"/>
    </row>
    <row r="46" spans="1:8" s="291" customFormat="1" ht="15.75" customHeight="1">
      <c r="A46" s="287"/>
      <c r="B46" s="287"/>
      <c r="C46" s="287"/>
      <c r="D46" s="292"/>
      <c r="E46" s="292"/>
      <c r="F46" s="292"/>
      <c r="G46" s="292"/>
      <c r="H46" s="290"/>
    </row>
    <row r="47" spans="1:8" s="291" customFormat="1" ht="15.75" customHeight="1">
      <c r="A47" s="287"/>
      <c r="B47" s="287"/>
      <c r="C47" s="287"/>
      <c r="D47" s="292"/>
      <c r="E47" s="292"/>
      <c r="F47" s="292"/>
      <c r="G47" s="292"/>
      <c r="H47" s="290"/>
    </row>
    <row r="48" spans="1:8" s="291" customFormat="1" ht="15.75" customHeight="1">
      <c r="A48" s="287"/>
      <c r="B48" s="287"/>
      <c r="C48" s="287"/>
      <c r="D48" s="292"/>
      <c r="E48" s="292"/>
      <c r="F48" s="292"/>
      <c r="G48" s="292"/>
      <c r="H48" s="290"/>
    </row>
    <row r="49" spans="1:8" s="291" customFormat="1" ht="15.75" customHeight="1">
      <c r="A49" s="287"/>
      <c r="B49" s="287"/>
      <c r="C49" s="287"/>
      <c r="D49" s="292"/>
      <c r="E49" s="292"/>
      <c r="F49" s="292"/>
      <c r="G49" s="292"/>
      <c r="H49" s="290"/>
    </row>
    <row r="50" spans="1:8" s="291" customFormat="1" ht="15.75" customHeight="1">
      <c r="A50" s="287"/>
      <c r="B50" s="287"/>
      <c r="C50" s="287"/>
      <c r="D50" s="292"/>
      <c r="E50" s="292"/>
      <c r="F50" s="292"/>
      <c r="G50" s="292"/>
      <c r="H50" s="290"/>
    </row>
    <row r="51" spans="1:8" s="291" customFormat="1" ht="15.75" customHeight="1">
      <c r="A51" s="287"/>
      <c r="B51" s="287"/>
      <c r="C51" s="287"/>
      <c r="D51" s="292"/>
      <c r="E51" s="292"/>
      <c r="F51" s="292"/>
      <c r="G51" s="292"/>
      <c r="H51" s="290"/>
    </row>
    <row r="52" spans="1:8" ht="15.75" customHeight="1">
      <c r="A52" s="287"/>
      <c r="B52" s="287"/>
      <c r="C52" s="287"/>
      <c r="D52" s="292"/>
      <c r="E52" s="292"/>
      <c r="F52" s="292"/>
      <c r="G52" s="292"/>
      <c r="H52" s="290"/>
    </row>
    <row r="53" spans="1:8" ht="15.75" customHeight="1">
      <c r="A53" s="287"/>
      <c r="B53" s="287"/>
      <c r="C53" s="287"/>
      <c r="D53" s="292"/>
      <c r="E53" s="292"/>
      <c r="F53" s="292"/>
      <c r="G53" s="292"/>
      <c r="H53" s="290"/>
    </row>
    <row r="54" spans="1:8" ht="15.75" customHeight="1">
      <c r="A54" s="287"/>
      <c r="B54" s="287"/>
      <c r="C54" s="287"/>
      <c r="D54" s="292"/>
      <c r="E54" s="292"/>
      <c r="F54" s="292"/>
      <c r="G54" s="292"/>
      <c r="H54" s="290"/>
    </row>
    <row r="55" spans="1:8" ht="15.75" customHeight="1">
      <c r="A55" s="287"/>
      <c r="B55" s="287"/>
      <c r="C55" s="287"/>
      <c r="D55" s="292"/>
      <c r="E55" s="292"/>
      <c r="F55" s="292"/>
      <c r="G55" s="292"/>
      <c r="H55" s="290"/>
    </row>
    <row r="56" spans="1:8" ht="15.75" customHeight="1">
      <c r="A56" s="287"/>
      <c r="B56" s="287"/>
      <c r="C56" s="287"/>
      <c r="D56" s="292"/>
      <c r="E56" s="292"/>
      <c r="F56" s="292"/>
      <c r="G56" s="292"/>
      <c r="H56" s="290"/>
    </row>
    <row r="57" spans="1:8" ht="15.75" customHeight="1">
      <c r="A57" s="287"/>
      <c r="B57" s="287"/>
      <c r="C57" s="287"/>
      <c r="D57" s="292"/>
      <c r="E57" s="292"/>
      <c r="F57" s="292"/>
      <c r="G57" s="292"/>
      <c r="H57" s="290"/>
    </row>
    <row r="58" spans="1:8" ht="15.75" customHeight="1">
      <c r="A58" s="287"/>
      <c r="B58" s="287"/>
      <c r="C58" s="287"/>
      <c r="D58" s="292"/>
      <c r="E58" s="292"/>
      <c r="F58" s="292"/>
      <c r="G58" s="292"/>
      <c r="H58" s="290"/>
    </row>
    <row r="59" spans="1:8" ht="15.75" customHeight="1">
      <c r="A59" s="287"/>
      <c r="B59" s="287"/>
      <c r="C59" s="287"/>
      <c r="D59" s="292"/>
      <c r="E59" s="292"/>
      <c r="F59" s="292"/>
      <c r="G59" s="292"/>
      <c r="H59" s="290"/>
    </row>
    <row r="60" spans="1:8" ht="15.75" customHeight="1">
      <c r="A60" s="287"/>
      <c r="B60" s="287"/>
      <c r="C60" s="287"/>
      <c r="D60" s="292"/>
      <c r="E60" s="292"/>
      <c r="F60" s="292"/>
      <c r="G60" s="292"/>
      <c r="H60" s="290"/>
    </row>
    <row r="61" spans="1:8" ht="15.75" customHeight="1">
      <c r="A61" s="287"/>
      <c r="B61" s="287"/>
      <c r="C61" s="287"/>
      <c r="D61" s="292"/>
      <c r="E61" s="292"/>
      <c r="F61" s="292"/>
      <c r="G61" s="292"/>
      <c r="H61" s="290"/>
    </row>
    <row r="62" spans="1:8" ht="15.75" customHeight="1">
      <c r="A62" s="287"/>
      <c r="B62" s="287"/>
      <c r="C62" s="287"/>
      <c r="D62" s="292"/>
      <c r="E62" s="292"/>
      <c r="F62" s="292"/>
      <c r="G62" s="292"/>
      <c r="H62" s="290"/>
    </row>
    <row r="63" spans="1:8" ht="15.75" customHeight="1">
      <c r="A63" s="287"/>
      <c r="B63" s="287"/>
      <c r="C63" s="287"/>
      <c r="D63" s="292"/>
      <c r="E63" s="292"/>
      <c r="F63" s="292"/>
      <c r="G63" s="292"/>
      <c r="H63" s="290"/>
    </row>
    <row r="64" spans="1:8" ht="15.75" customHeight="1">
      <c r="A64" s="287"/>
      <c r="B64" s="287"/>
      <c r="C64" s="287"/>
      <c r="D64" s="292"/>
      <c r="E64" s="292"/>
      <c r="F64" s="292"/>
      <c r="G64" s="292"/>
      <c r="H64" s="290"/>
    </row>
    <row r="65" spans="1:8" ht="15.75" customHeight="1">
      <c r="A65" s="287"/>
      <c r="B65" s="287"/>
      <c r="C65" s="287"/>
      <c r="D65" s="292"/>
      <c r="E65" s="292"/>
      <c r="F65" s="292"/>
      <c r="G65" s="292"/>
      <c r="H65" s="290"/>
    </row>
    <row r="66" spans="1:8" ht="15.75" customHeight="1">
      <c r="A66" s="287"/>
      <c r="B66" s="287"/>
      <c r="C66" s="287"/>
      <c r="D66" s="292"/>
      <c r="E66" s="292"/>
      <c r="F66" s="292"/>
      <c r="G66" s="292"/>
      <c r="H66" s="290"/>
    </row>
    <row r="67" spans="1:8" ht="15.75" customHeight="1">
      <c r="A67" s="287"/>
      <c r="B67" s="287"/>
      <c r="C67" s="287"/>
      <c r="D67" s="292"/>
      <c r="E67" s="292"/>
      <c r="F67" s="292"/>
      <c r="G67" s="292"/>
      <c r="H67" s="290"/>
    </row>
    <row r="68" spans="1:8" ht="15.75" customHeight="1">
      <c r="A68" s="287"/>
      <c r="B68" s="287"/>
      <c r="C68" s="287"/>
      <c r="D68" s="292"/>
      <c r="E68" s="292"/>
      <c r="F68" s="292"/>
      <c r="G68" s="292"/>
      <c r="H68" s="290"/>
    </row>
    <row r="69" spans="1:8" ht="15.75" customHeight="1">
      <c r="A69" s="287"/>
      <c r="B69" s="287"/>
      <c r="C69" s="287"/>
      <c r="D69" s="292"/>
      <c r="E69" s="292"/>
      <c r="F69" s="292"/>
      <c r="G69" s="292"/>
      <c r="H69" s="290"/>
    </row>
    <row r="70" spans="1:8" ht="15.75" customHeight="1">
      <c r="A70" s="287"/>
      <c r="B70" s="287"/>
      <c r="C70" s="287"/>
      <c r="D70" s="292"/>
      <c r="E70" s="292"/>
      <c r="F70" s="292"/>
      <c r="G70" s="292"/>
      <c r="H70" s="290"/>
    </row>
    <row r="71" spans="1:8" ht="15.75" customHeight="1">
      <c r="A71" s="287"/>
      <c r="B71" s="287"/>
      <c r="C71" s="287"/>
      <c r="D71" s="292"/>
      <c r="E71" s="292"/>
      <c r="F71" s="292"/>
      <c r="G71" s="292"/>
      <c r="H71" s="290"/>
    </row>
    <row r="72" spans="1:8" ht="15.75" customHeight="1">
      <c r="A72" s="287"/>
      <c r="B72" s="287"/>
      <c r="C72" s="287"/>
      <c r="D72" s="292"/>
      <c r="E72" s="292"/>
      <c r="F72" s="292"/>
      <c r="G72" s="292"/>
      <c r="H72" s="290"/>
    </row>
    <row r="73" spans="1:8" ht="15.75" customHeight="1">
      <c r="A73" s="287"/>
      <c r="B73" s="287"/>
      <c r="C73" s="287"/>
      <c r="D73" s="292"/>
      <c r="E73" s="292"/>
      <c r="F73" s="292"/>
      <c r="G73" s="292"/>
      <c r="H73" s="290"/>
    </row>
    <row r="74" spans="1:8" ht="15.75" customHeight="1">
      <c r="A74" s="287"/>
      <c r="B74" s="287"/>
      <c r="C74" s="287"/>
      <c r="D74" s="292"/>
      <c r="E74" s="292"/>
      <c r="F74" s="292"/>
      <c r="G74" s="292"/>
      <c r="H74" s="290"/>
    </row>
    <row r="75" spans="1:8" ht="15.75" customHeight="1">
      <c r="A75" s="287"/>
      <c r="B75" s="287"/>
      <c r="C75" s="287"/>
      <c r="D75" s="292"/>
      <c r="E75" s="292"/>
      <c r="F75" s="292"/>
      <c r="G75" s="292"/>
      <c r="H75" s="290"/>
    </row>
    <row r="76" spans="1:8" ht="15.75" customHeight="1">
      <c r="A76" s="287"/>
      <c r="B76" s="287"/>
      <c r="C76" s="287"/>
      <c r="D76" s="292"/>
      <c r="E76" s="292"/>
      <c r="F76" s="292"/>
      <c r="G76" s="292"/>
      <c r="H76" s="290"/>
    </row>
    <row r="77" spans="1:8" ht="15.75" customHeight="1">
      <c r="A77" s="287"/>
      <c r="B77" s="287"/>
      <c r="C77" s="287"/>
      <c r="D77" s="292"/>
      <c r="E77" s="292"/>
      <c r="F77" s="292"/>
      <c r="G77" s="292"/>
      <c r="H77" s="290"/>
    </row>
    <row r="78" spans="1:8" ht="15.75" customHeight="1">
      <c r="A78" s="287"/>
      <c r="B78" s="287"/>
      <c r="C78" s="287"/>
      <c r="D78" s="292"/>
      <c r="E78" s="292"/>
      <c r="F78" s="292"/>
      <c r="G78" s="292"/>
      <c r="H78" s="290"/>
    </row>
    <row r="79" spans="1:8" ht="15.75" customHeight="1">
      <c r="A79" s="287"/>
      <c r="B79" s="287"/>
      <c r="C79" s="287"/>
      <c r="D79" s="292"/>
      <c r="E79" s="292"/>
      <c r="F79" s="292"/>
      <c r="G79" s="292"/>
      <c r="H79" s="290"/>
    </row>
    <row r="80" spans="1:8" ht="15.75" customHeight="1">
      <c r="A80" s="287"/>
      <c r="B80" s="287"/>
      <c r="C80" s="287"/>
      <c r="D80" s="292"/>
      <c r="E80" s="292"/>
      <c r="F80" s="292"/>
      <c r="G80" s="292"/>
      <c r="H80" s="290"/>
    </row>
    <row r="81" spans="1:8" ht="15.75" customHeight="1">
      <c r="A81" s="287"/>
      <c r="B81" s="287"/>
      <c r="C81" s="287"/>
      <c r="D81" s="292"/>
      <c r="E81" s="292"/>
      <c r="F81" s="292"/>
      <c r="G81" s="292"/>
      <c r="H81" s="290"/>
    </row>
    <row r="82" spans="1:8" ht="15.75" customHeight="1">
      <c r="A82" s="287"/>
      <c r="B82" s="287"/>
      <c r="C82" s="287"/>
      <c r="D82" s="292"/>
      <c r="E82" s="292"/>
      <c r="F82" s="292"/>
      <c r="G82" s="292"/>
      <c r="H82" s="290"/>
    </row>
    <row r="83" spans="1:8" ht="15.75" customHeight="1">
      <c r="A83" s="287"/>
      <c r="B83" s="287"/>
      <c r="C83" s="287"/>
      <c r="D83" s="292"/>
      <c r="E83" s="292"/>
      <c r="F83" s="292"/>
      <c r="G83" s="292"/>
      <c r="H83" s="290"/>
    </row>
    <row r="84" spans="1:8" ht="15.75" customHeight="1">
      <c r="A84" s="287"/>
      <c r="B84" s="287"/>
      <c r="C84" s="287"/>
      <c r="D84" s="292"/>
      <c r="E84" s="292"/>
      <c r="F84" s="292"/>
      <c r="G84" s="292"/>
      <c r="H84" s="290"/>
    </row>
    <row r="85" spans="1:8" ht="15.75" customHeight="1">
      <c r="A85" s="287"/>
      <c r="B85" s="287"/>
      <c r="C85" s="287"/>
      <c r="D85" s="292"/>
      <c r="E85" s="292"/>
      <c r="F85" s="292"/>
      <c r="G85" s="292"/>
      <c r="H85" s="290"/>
    </row>
    <row r="86" spans="1:8" ht="15.75" customHeight="1">
      <c r="A86" s="287"/>
      <c r="B86" s="287"/>
      <c r="C86" s="287"/>
      <c r="D86" s="292"/>
      <c r="E86" s="292"/>
      <c r="F86" s="292"/>
      <c r="G86" s="292"/>
      <c r="H86" s="290"/>
    </row>
    <row r="87" spans="1:8" ht="15.75" customHeight="1">
      <c r="A87" s="287"/>
      <c r="B87" s="287"/>
      <c r="C87" s="287"/>
      <c r="D87" s="292"/>
      <c r="E87" s="292"/>
      <c r="F87" s="292"/>
      <c r="G87" s="292"/>
      <c r="H87" s="290"/>
    </row>
    <row r="88" spans="1:8" ht="15.75" customHeight="1">
      <c r="A88" s="287"/>
      <c r="B88" s="287"/>
      <c r="C88" s="287"/>
      <c r="D88" s="292"/>
      <c r="E88" s="292"/>
      <c r="F88" s="292"/>
      <c r="G88" s="292"/>
      <c r="H88" s="290"/>
    </row>
    <row r="89" spans="1:8" ht="15.75" customHeight="1">
      <c r="A89" s="287"/>
      <c r="B89" s="287"/>
      <c r="C89" s="287"/>
      <c r="D89" s="292"/>
      <c r="E89" s="292"/>
      <c r="F89" s="292"/>
      <c r="G89" s="292"/>
      <c r="H89" s="290"/>
    </row>
    <row r="90" spans="1:8" ht="15.75" customHeight="1">
      <c r="A90" s="287"/>
      <c r="B90" s="287"/>
      <c r="C90" s="287"/>
      <c r="D90" s="292"/>
      <c r="E90" s="292"/>
      <c r="F90" s="292"/>
      <c r="G90" s="292"/>
      <c r="H90" s="290"/>
    </row>
    <row r="91" spans="1:8" ht="15.75" customHeight="1">
      <c r="A91" s="287"/>
      <c r="B91" s="287"/>
      <c r="C91" s="287"/>
      <c r="D91" s="292"/>
      <c r="E91" s="292"/>
      <c r="F91" s="292"/>
      <c r="G91" s="292"/>
      <c r="H91" s="290"/>
    </row>
    <row r="92" spans="1:8" ht="15.75" customHeight="1">
      <c r="A92" s="287"/>
      <c r="B92" s="287"/>
      <c r="C92" s="287"/>
      <c r="D92" s="292"/>
      <c r="E92" s="292"/>
      <c r="F92" s="292"/>
      <c r="G92" s="292"/>
      <c r="H92" s="290"/>
    </row>
    <row r="93" spans="1:8" ht="15.75" customHeight="1">
      <c r="A93" s="287"/>
      <c r="B93" s="287"/>
      <c r="C93" s="287"/>
      <c r="D93" s="292"/>
      <c r="E93" s="292"/>
      <c r="F93" s="292"/>
      <c r="G93" s="292"/>
      <c r="H93" s="290"/>
    </row>
  </sheetData>
  <mergeCells count="7">
    <mergeCell ref="A2:H2"/>
    <mergeCell ref="A43:H43"/>
    <mergeCell ref="A7:C7"/>
    <mergeCell ref="A13:C13"/>
    <mergeCell ref="A16:C16"/>
    <mergeCell ref="A41:C41"/>
    <mergeCell ref="A42:C42"/>
  </mergeCells>
  <phoneticPr fontId="2"/>
  <printOptions horizontalCentered="1"/>
  <pageMargins left="0.51181102362204722" right="0.51181102362204722" top="0.70866141732283472" bottom="7.874015748031496E-2" header="0.51181102362204722" footer="0.39370078740157483"/>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zoomScale="55" zoomScaleNormal="55" zoomScaleSheetLayoutView="55" workbookViewId="0">
      <pane xSplit="4" ySplit="5" topLeftCell="E6" activePane="bottomRight" state="frozen"/>
      <selection pane="topRight" activeCell="E1" sqref="E1"/>
      <selection pane="bottomLeft" activeCell="A4" sqref="A4"/>
      <selection pane="bottomRight"/>
    </sheetView>
  </sheetViews>
  <sheetFormatPr defaultRowHeight="15"/>
  <cols>
    <col min="1" max="1" width="10.625" style="135" customWidth="1"/>
    <col min="2" max="2" width="18.625" style="135" customWidth="1"/>
    <col min="3" max="3" width="32.625" style="135" customWidth="1"/>
    <col min="4" max="4" width="15.625" style="135" customWidth="1"/>
    <col min="5" max="5" width="60.625" style="135" customWidth="1"/>
    <col min="6" max="6" width="12.125" style="135" customWidth="1"/>
    <col min="7" max="7" width="12.125" style="135" bestFit="1" customWidth="1"/>
    <col min="8" max="8" width="4.625" style="192" customWidth="1"/>
    <col min="9" max="9" width="11.75" style="178" bestFit="1" customWidth="1"/>
    <col min="10" max="16384" width="9" style="135"/>
  </cols>
  <sheetData>
    <row r="1" spans="1:9" ht="20.100000000000001" customHeight="1"/>
    <row r="2" spans="1:9" ht="35.1" customHeight="1">
      <c r="A2" s="414" t="s">
        <v>178</v>
      </c>
      <c r="B2" s="414"/>
      <c r="C2" s="414"/>
      <c r="D2" s="414"/>
      <c r="E2" s="414"/>
    </row>
    <row r="3" spans="1:9" ht="38.1" customHeight="1">
      <c r="A3" s="134"/>
      <c r="B3" s="134"/>
      <c r="C3" s="134"/>
      <c r="D3" s="134"/>
      <c r="E3" s="134"/>
    </row>
    <row r="4" spans="1:9" ht="38.1" customHeight="1" thickBot="1">
      <c r="A4" s="136" t="s">
        <v>164</v>
      </c>
      <c r="B4" s="137"/>
      <c r="C4" s="137"/>
      <c r="D4" s="137"/>
      <c r="E4" s="138"/>
      <c r="I4" s="178" t="s">
        <v>165</v>
      </c>
    </row>
    <row r="5" spans="1:9" ht="38.1" customHeight="1" thickBot="1">
      <c r="A5" s="139" t="s">
        <v>0</v>
      </c>
      <c r="B5" s="140" t="s">
        <v>1</v>
      </c>
      <c r="C5" s="141" t="s">
        <v>2</v>
      </c>
      <c r="D5" s="141" t="s">
        <v>166</v>
      </c>
      <c r="E5" s="141" t="s">
        <v>162</v>
      </c>
      <c r="F5" s="184" t="s">
        <v>41</v>
      </c>
      <c r="G5" s="184" t="s">
        <v>182</v>
      </c>
      <c r="H5" s="185" t="s">
        <v>42</v>
      </c>
      <c r="I5" s="186"/>
    </row>
    <row r="6" spans="1:9" ht="38.1" customHeight="1">
      <c r="A6" s="222" t="s">
        <v>167</v>
      </c>
      <c r="B6" s="252"/>
      <c r="C6" s="253"/>
      <c r="D6" s="172">
        <f>SUM(D7)</f>
        <v>5055250</v>
      </c>
      <c r="E6" s="181"/>
      <c r="F6" s="274">
        <f>SUM(F7)</f>
        <v>5055250</v>
      </c>
      <c r="G6" s="274">
        <f>SUM(G7)</f>
        <v>0</v>
      </c>
      <c r="H6" s="238"/>
      <c r="I6" s="278">
        <f>SUM(I7)</f>
        <v>399000</v>
      </c>
    </row>
    <row r="7" spans="1:9" ht="38.1" customHeight="1">
      <c r="A7" s="214"/>
      <c r="B7" s="254" t="s">
        <v>88</v>
      </c>
      <c r="C7" s="255"/>
      <c r="D7" s="153">
        <f>SUM(D8:D10)</f>
        <v>5055250</v>
      </c>
      <c r="E7" s="182"/>
      <c r="F7" s="262">
        <f>SUM(F8:F10)</f>
        <v>5055250</v>
      </c>
      <c r="G7" s="262">
        <f>SUM(G8:G10)</f>
        <v>0</v>
      </c>
      <c r="H7" s="256"/>
      <c r="I7" s="270">
        <f>SUM(I8:I10)</f>
        <v>399000</v>
      </c>
    </row>
    <row r="8" spans="1:9" ht="38.1" customHeight="1">
      <c r="A8" s="214"/>
      <c r="B8" s="215"/>
      <c r="C8" s="208" t="s">
        <v>180</v>
      </c>
      <c r="D8" s="153">
        <f>+F8+G8</f>
        <v>4551250</v>
      </c>
      <c r="E8" s="257" t="s">
        <v>206</v>
      </c>
      <c r="F8" s="262">
        <f>(4400*650)+(2750*615)</f>
        <v>4551250</v>
      </c>
      <c r="G8" s="262">
        <v>0</v>
      </c>
      <c r="H8" s="216" t="s">
        <v>45</v>
      </c>
      <c r="I8" s="270">
        <f>IF(H8=$H$52,F8+G8,0)</f>
        <v>0</v>
      </c>
    </row>
    <row r="9" spans="1:9" ht="38.1" customHeight="1">
      <c r="A9" s="214"/>
      <c r="B9" s="209"/>
      <c r="C9" s="212" t="s">
        <v>181</v>
      </c>
      <c r="D9" s="153">
        <f t="shared" ref="D9:D10" si="0">+F9+G9</f>
        <v>399000</v>
      </c>
      <c r="E9" s="251" t="s">
        <v>217</v>
      </c>
      <c r="F9" s="275">
        <f>3800*15*7</f>
        <v>399000</v>
      </c>
      <c r="G9" s="275">
        <v>0</v>
      </c>
      <c r="H9" s="218" t="s">
        <v>43</v>
      </c>
      <c r="I9" s="279">
        <f>IF(H9=$H$52,F9+G9,0)</f>
        <v>399000</v>
      </c>
    </row>
    <row r="10" spans="1:9" ht="38.1" customHeight="1" thickBot="1">
      <c r="A10" s="220"/>
      <c r="B10" s="211"/>
      <c r="C10" s="221" t="s">
        <v>205</v>
      </c>
      <c r="D10" s="173">
        <f t="shared" si="0"/>
        <v>105000</v>
      </c>
      <c r="E10" s="258" t="s">
        <v>218</v>
      </c>
      <c r="F10" s="275">
        <f>1500*10*7</f>
        <v>105000</v>
      </c>
      <c r="G10" s="275">
        <v>0</v>
      </c>
      <c r="H10" s="218" t="s">
        <v>45</v>
      </c>
      <c r="I10" s="279">
        <f>IF(H10=$H$52,F10+G10,0)</f>
        <v>0</v>
      </c>
    </row>
    <row r="11" spans="1:9" ht="38.1" customHeight="1" thickBot="1">
      <c r="A11" s="222" t="s">
        <v>179</v>
      </c>
      <c r="B11" s="223"/>
      <c r="C11" s="224" t="s">
        <v>91</v>
      </c>
      <c r="D11" s="143" t="e">
        <f>#REF!</f>
        <v>#REF!</v>
      </c>
      <c r="E11" s="259" t="s">
        <v>221</v>
      </c>
      <c r="F11" s="276" t="e">
        <f>SUMIF(H20:H48,$H$52,F20:F48)</f>
        <v>#REF!</v>
      </c>
      <c r="G11" s="276" t="e">
        <f>SUMIF(H20:H48,$H$52,G20:G48)</f>
        <v>#REF!</v>
      </c>
      <c r="H11" s="225" t="s">
        <v>43</v>
      </c>
      <c r="I11" s="280" t="e">
        <f>IF(H11=$H$52,F11+G11,0)</f>
        <v>#REF!</v>
      </c>
    </row>
    <row r="12" spans="1:9" ht="38.1" customHeight="1" thickBot="1">
      <c r="A12" s="415" t="s">
        <v>168</v>
      </c>
      <c r="B12" s="416"/>
      <c r="C12" s="416"/>
      <c r="D12" s="144" t="e">
        <f>SUM(D6,D11)</f>
        <v>#REF!</v>
      </c>
      <c r="E12" s="183"/>
      <c r="F12" s="277" t="e">
        <f>SUM(F6,F11)</f>
        <v>#REF!</v>
      </c>
      <c r="G12" s="277" t="e">
        <f>SUM(G6,G11)</f>
        <v>#REF!</v>
      </c>
      <c r="H12" s="227"/>
      <c r="I12" s="281" t="e">
        <f>SUM(I6,I11)</f>
        <v>#REF!</v>
      </c>
    </row>
    <row r="13" spans="1:9" ht="38.1" customHeight="1">
      <c r="A13" s="145"/>
      <c r="B13" s="145"/>
      <c r="C13" s="145"/>
      <c r="D13" s="146"/>
      <c r="E13" s="146"/>
      <c r="F13" s="178"/>
      <c r="G13" s="178"/>
    </row>
    <row r="14" spans="1:9" ht="38.1" customHeight="1" thickBot="1">
      <c r="A14" s="147" t="s">
        <v>169</v>
      </c>
      <c r="B14" s="137"/>
      <c r="C14" s="137"/>
      <c r="D14" s="137"/>
      <c r="E14" s="138"/>
      <c r="F14" s="178"/>
      <c r="G14" s="178"/>
      <c r="I14" s="178" t="s">
        <v>165</v>
      </c>
    </row>
    <row r="15" spans="1:9" ht="38.1" customHeight="1" thickBot="1">
      <c r="A15" s="139" t="s">
        <v>0</v>
      </c>
      <c r="B15" s="140" t="s">
        <v>1</v>
      </c>
      <c r="C15" s="141" t="s">
        <v>2</v>
      </c>
      <c r="D15" s="141" t="s">
        <v>166</v>
      </c>
      <c r="E15" s="141" t="s">
        <v>162</v>
      </c>
      <c r="F15" s="1" t="s">
        <v>41</v>
      </c>
      <c r="G15" s="179" t="s">
        <v>182</v>
      </c>
      <c r="H15" s="3" t="s">
        <v>42</v>
      </c>
      <c r="I15" s="200"/>
    </row>
    <row r="16" spans="1:9" ht="38.1" customHeight="1">
      <c r="A16" s="142" t="s">
        <v>170</v>
      </c>
      <c r="B16" s="148"/>
      <c r="C16" s="148"/>
      <c r="D16" s="149">
        <f>SUM(D17)</f>
        <v>472500</v>
      </c>
      <c r="E16" s="143"/>
      <c r="F16" s="261">
        <f>SUM(F17)</f>
        <v>472500</v>
      </c>
      <c r="G16" s="261">
        <f t="shared" ref="G16" si="1">SUM(G19)</f>
        <v>0</v>
      </c>
      <c r="H16" s="260"/>
      <c r="I16" s="268">
        <f>SUM(I17)</f>
        <v>399000</v>
      </c>
    </row>
    <row r="17" spans="1:9" ht="38.1" customHeight="1">
      <c r="A17" s="170"/>
      <c r="B17" s="204" t="s">
        <v>207</v>
      </c>
      <c r="C17" s="203"/>
      <c r="D17" s="152">
        <f>SUM(D18:D19)</f>
        <v>472500</v>
      </c>
      <c r="E17" s="153"/>
      <c r="F17" s="152">
        <f>SUM(F18:F19)</f>
        <v>472500</v>
      </c>
      <c r="G17" s="152">
        <f>SUM(G18:G19)</f>
        <v>0</v>
      </c>
      <c r="H17" s="194"/>
      <c r="I17" s="269">
        <f>SUM(I18:I19)</f>
        <v>399000</v>
      </c>
    </row>
    <row r="18" spans="1:9" ht="38.1" customHeight="1">
      <c r="A18" s="150"/>
      <c r="B18" s="205"/>
      <c r="C18" s="212" t="s">
        <v>181</v>
      </c>
      <c r="D18" s="152">
        <f t="shared" ref="D18:D19" si="2">+F18+G18</f>
        <v>399000</v>
      </c>
      <c r="E18" s="251" t="s">
        <v>219</v>
      </c>
      <c r="F18" s="262">
        <f>+(39000+18000)*7</f>
        <v>399000</v>
      </c>
      <c r="G18" s="262">
        <v>0</v>
      </c>
      <c r="H18" s="216" t="s">
        <v>43</v>
      </c>
      <c r="I18" s="270">
        <f t="shared" ref="I18:I19" si="3">IF(H18=$H$52,F18+G18,0)</f>
        <v>399000</v>
      </c>
    </row>
    <row r="19" spans="1:9" ht="38.1" customHeight="1" thickBot="1">
      <c r="A19" s="150"/>
      <c r="B19" s="206"/>
      <c r="C19" s="221" t="s">
        <v>205</v>
      </c>
      <c r="D19" s="152">
        <f t="shared" si="2"/>
        <v>73500</v>
      </c>
      <c r="E19" s="251" t="s">
        <v>220</v>
      </c>
      <c r="F19" s="263">
        <f>+F10*0.7</f>
        <v>73500</v>
      </c>
      <c r="G19" s="263">
        <v>0</v>
      </c>
      <c r="H19" s="216" t="s">
        <v>45</v>
      </c>
      <c r="I19" s="270">
        <f t="shared" si="3"/>
        <v>0</v>
      </c>
    </row>
    <row r="20" spans="1:9" ht="38.1" customHeight="1">
      <c r="A20" s="142" t="s">
        <v>171</v>
      </c>
      <c r="B20" s="154"/>
      <c r="C20" s="154"/>
      <c r="D20" s="149" t="e">
        <f>SUM(D21,D26)</f>
        <v>#REF!</v>
      </c>
      <c r="E20" s="168"/>
      <c r="F20" s="261" t="e">
        <f t="shared" ref="F20" si="4">SUM(F21,F26)</f>
        <v>#REF!</v>
      </c>
      <c r="G20" s="261" t="e">
        <f>SUM(G21,G26)</f>
        <v>#REF!</v>
      </c>
      <c r="H20" s="193"/>
      <c r="I20" s="268" t="e">
        <f>SUM(I21,I26)</f>
        <v>#REF!</v>
      </c>
    </row>
    <row r="21" spans="1:9" ht="38.1" customHeight="1">
      <c r="A21" s="150"/>
      <c r="B21" s="151" t="s">
        <v>4</v>
      </c>
      <c r="C21" s="155"/>
      <c r="D21" s="152" t="e">
        <f>SUM(D22:D25)</f>
        <v>#REF!</v>
      </c>
      <c r="E21" s="174"/>
      <c r="F21" s="264" t="e">
        <f>SUM(F22:F25)</f>
        <v>#REF!</v>
      </c>
      <c r="G21" s="264" t="e">
        <f>SUM(G22:G25)</f>
        <v>#REF!</v>
      </c>
      <c r="H21" s="194"/>
      <c r="I21" s="269" t="e">
        <f>SUM(I22:I25)</f>
        <v>#REF!</v>
      </c>
    </row>
    <row r="22" spans="1:9" ht="38.1" customHeight="1">
      <c r="A22" s="150"/>
      <c r="B22" s="150"/>
      <c r="C22" s="176" t="s">
        <v>198</v>
      </c>
      <c r="D22" s="152" t="e">
        <f>#REF!+#REF!+#REF!+#REF!</f>
        <v>#REF!</v>
      </c>
      <c r="E22" s="153" t="s">
        <v>183</v>
      </c>
      <c r="F22" s="264" t="e">
        <f>#REF!+#REF!+#REF!+#REF!</f>
        <v>#REF!</v>
      </c>
      <c r="G22" s="264" t="e">
        <f>#REF!+#REF!+#REF!+#REF!</f>
        <v>#REF!</v>
      </c>
      <c r="H22" s="195" t="s">
        <v>43</v>
      </c>
      <c r="I22" s="269" t="e">
        <f>IF(H22=$H$52,F22+G22,0)</f>
        <v>#REF!</v>
      </c>
    </row>
    <row r="23" spans="1:9" ht="38.1" customHeight="1">
      <c r="A23" s="150"/>
      <c r="B23" s="150"/>
      <c r="C23" s="176" t="s">
        <v>199</v>
      </c>
      <c r="D23" s="152" t="e">
        <f>#REF!+#REF!*0.17</f>
        <v>#REF!</v>
      </c>
      <c r="E23" s="153" t="s">
        <v>202</v>
      </c>
      <c r="F23" s="264" t="e">
        <f>#REF!+#REF!*0.17</f>
        <v>#REF!</v>
      </c>
      <c r="G23" s="264">
        <v>0</v>
      </c>
      <c r="H23" s="195" t="s">
        <v>45</v>
      </c>
      <c r="I23" s="269">
        <f>IF(H23=$H$52,F23+G23,0)</f>
        <v>0</v>
      </c>
    </row>
    <row r="24" spans="1:9" ht="38.1" customHeight="1">
      <c r="A24" s="150"/>
      <c r="B24" s="150"/>
      <c r="C24" s="176" t="s">
        <v>200</v>
      </c>
      <c r="D24" s="152" t="e">
        <f>#REF!+#REF!*0.17</f>
        <v>#REF!</v>
      </c>
      <c r="E24" s="153" t="s">
        <v>203</v>
      </c>
      <c r="F24" s="264" t="e">
        <f>#REF!+#REF!*0.17</f>
        <v>#REF!</v>
      </c>
      <c r="G24" s="264">
        <v>0</v>
      </c>
      <c r="H24" s="195" t="s">
        <v>45</v>
      </c>
      <c r="I24" s="269">
        <f>IF(H24=$H$52,F24+G24,0)</f>
        <v>0</v>
      </c>
    </row>
    <row r="25" spans="1:9" ht="38.1" customHeight="1">
      <c r="A25" s="150"/>
      <c r="B25" s="175"/>
      <c r="C25" s="176" t="s">
        <v>201</v>
      </c>
      <c r="D25" s="152" t="e">
        <f>#REF!+#REF!*0.17</f>
        <v>#REF!</v>
      </c>
      <c r="E25" s="153" t="s">
        <v>204</v>
      </c>
      <c r="F25" s="264" t="e">
        <f>#REF!+#REF!*0.17</f>
        <v>#REF!</v>
      </c>
      <c r="G25" s="264">
        <v>0</v>
      </c>
      <c r="H25" s="195" t="s">
        <v>45</v>
      </c>
      <c r="I25" s="269">
        <f>IF(H25=$H$52,F25+G25,0)</f>
        <v>0</v>
      </c>
    </row>
    <row r="26" spans="1:9" ht="38.1" customHeight="1">
      <c r="A26" s="150"/>
      <c r="B26" s="156" t="s">
        <v>5</v>
      </c>
      <c r="C26" s="157"/>
      <c r="D26" s="152" t="e">
        <f>SUM(D27:D46)</f>
        <v>#REF!</v>
      </c>
      <c r="E26" s="174"/>
      <c r="F26" s="264" t="e">
        <f>SUM(F27:F46)</f>
        <v>#REF!</v>
      </c>
      <c r="G26" s="264" t="e">
        <f>SUM(G27:G46)</f>
        <v>#REF!</v>
      </c>
      <c r="H26" s="194"/>
      <c r="I26" s="269" t="e">
        <f>SUM(I27:I46)</f>
        <v>#REF!</v>
      </c>
    </row>
    <row r="27" spans="1:9" ht="38.1" customHeight="1">
      <c r="A27" s="150"/>
      <c r="B27" s="158"/>
      <c r="C27" s="159" t="s">
        <v>6</v>
      </c>
      <c r="D27" s="152" t="e">
        <f>#REF!+#REF!</f>
        <v>#REF!</v>
      </c>
      <c r="E27" s="153" t="s">
        <v>184</v>
      </c>
      <c r="F27" s="264" t="e">
        <f>D27</f>
        <v>#REF!</v>
      </c>
      <c r="G27" s="264">
        <v>0</v>
      </c>
      <c r="H27" s="195" t="s">
        <v>45</v>
      </c>
      <c r="I27" s="269">
        <f t="shared" ref="I27:I46" si="5">IF(H27=$H$52,F27+G27,0)</f>
        <v>0</v>
      </c>
    </row>
    <row r="28" spans="1:9" ht="38.1" customHeight="1">
      <c r="A28" s="150"/>
      <c r="B28" s="158"/>
      <c r="C28" s="157" t="s">
        <v>7</v>
      </c>
      <c r="D28" s="152" t="e">
        <f>#REF!</f>
        <v>#REF!</v>
      </c>
      <c r="E28" s="153" t="s">
        <v>172</v>
      </c>
      <c r="F28" s="264" t="e">
        <f>D28</f>
        <v>#REF!</v>
      </c>
      <c r="G28" s="264">
        <v>0</v>
      </c>
      <c r="H28" s="195" t="s">
        <v>43</v>
      </c>
      <c r="I28" s="269" t="e">
        <f t="shared" si="5"/>
        <v>#REF!</v>
      </c>
    </row>
    <row r="29" spans="1:9" ht="38.1" customHeight="1">
      <c r="A29" s="150"/>
      <c r="B29" s="158"/>
      <c r="C29" s="157" t="s">
        <v>8</v>
      </c>
      <c r="D29" s="152" t="e">
        <f>#REF!</f>
        <v>#REF!</v>
      </c>
      <c r="E29" s="174"/>
      <c r="F29" s="264" t="e">
        <f>D29</f>
        <v>#REF!</v>
      </c>
      <c r="G29" s="264">
        <v>0</v>
      </c>
      <c r="H29" s="195" t="s">
        <v>45</v>
      </c>
      <c r="I29" s="269">
        <f t="shared" si="5"/>
        <v>0</v>
      </c>
    </row>
    <row r="30" spans="1:9" ht="38.1" customHeight="1">
      <c r="A30" s="150"/>
      <c r="B30" s="158"/>
      <c r="C30" s="157" t="s">
        <v>9</v>
      </c>
      <c r="D30" s="152" t="e">
        <f>#REF!+#REF!+#REF!+#REF!+#REF!</f>
        <v>#REF!</v>
      </c>
      <c r="E30" s="153" t="s">
        <v>185</v>
      </c>
      <c r="F30" s="264" t="e">
        <f>#REF!+#REF!+#REF!+#REF!</f>
        <v>#REF!</v>
      </c>
      <c r="G30" s="264">
        <v>0</v>
      </c>
      <c r="H30" s="195" t="s">
        <v>43</v>
      </c>
      <c r="I30" s="269" t="e">
        <f t="shared" si="5"/>
        <v>#REF!</v>
      </c>
    </row>
    <row r="31" spans="1:9" ht="38.1" customHeight="1">
      <c r="A31" s="150"/>
      <c r="B31" s="158"/>
      <c r="C31" s="157"/>
      <c r="D31" s="152"/>
      <c r="E31" s="153" t="s">
        <v>186</v>
      </c>
      <c r="F31" s="264">
        <v>0</v>
      </c>
      <c r="G31" s="264" t="e">
        <f>#REF!+#REF!+#REF!</f>
        <v>#REF!</v>
      </c>
      <c r="H31" s="195" t="s">
        <v>43</v>
      </c>
      <c r="I31" s="269" t="e">
        <f t="shared" si="5"/>
        <v>#REF!</v>
      </c>
    </row>
    <row r="32" spans="1:9" ht="38.1" customHeight="1">
      <c r="A32" s="150"/>
      <c r="B32" s="158"/>
      <c r="C32" s="157"/>
      <c r="D32" s="152"/>
      <c r="E32" s="153" t="s">
        <v>187</v>
      </c>
      <c r="F32" s="264" t="e">
        <f>#REF!</f>
        <v>#REF!</v>
      </c>
      <c r="G32" s="264">
        <v>0</v>
      </c>
      <c r="H32" s="195" t="s">
        <v>45</v>
      </c>
      <c r="I32" s="269">
        <f t="shared" si="5"/>
        <v>0</v>
      </c>
    </row>
    <row r="33" spans="1:9" ht="38.1" customHeight="1">
      <c r="A33" s="150"/>
      <c r="B33" s="158"/>
      <c r="C33" s="157" t="s">
        <v>10</v>
      </c>
      <c r="D33" s="152" t="e">
        <f>#REF!</f>
        <v>#REF!</v>
      </c>
      <c r="E33" s="153" t="s">
        <v>173</v>
      </c>
      <c r="F33" s="264" t="e">
        <f>#REF!</f>
        <v>#REF!</v>
      </c>
      <c r="G33" s="264">
        <v>0</v>
      </c>
      <c r="H33" s="195" t="s">
        <v>45</v>
      </c>
      <c r="I33" s="269">
        <f t="shared" si="5"/>
        <v>0</v>
      </c>
    </row>
    <row r="34" spans="1:9" ht="38.1" customHeight="1">
      <c r="A34" s="150"/>
      <c r="B34" s="158"/>
      <c r="C34" s="157" t="s">
        <v>29</v>
      </c>
      <c r="D34" s="152">
        <v>129000</v>
      </c>
      <c r="E34" s="153" t="s">
        <v>174</v>
      </c>
      <c r="F34" s="264">
        <v>99000</v>
      </c>
      <c r="G34" s="264" t="e">
        <f>#REF!</f>
        <v>#REF!</v>
      </c>
      <c r="H34" s="195" t="s">
        <v>43</v>
      </c>
      <c r="I34" s="269" t="e">
        <f t="shared" si="5"/>
        <v>#REF!</v>
      </c>
    </row>
    <row r="35" spans="1:9" ht="38.1" customHeight="1">
      <c r="A35" s="150"/>
      <c r="B35" s="158"/>
      <c r="C35" s="157" t="s">
        <v>30</v>
      </c>
      <c r="D35" s="152" t="e">
        <f>#REF!</f>
        <v>#REF!</v>
      </c>
      <c r="E35" s="153" t="s">
        <v>175</v>
      </c>
      <c r="F35" s="264" t="e">
        <f>#REF!</f>
        <v>#REF!</v>
      </c>
      <c r="G35" s="264">
        <v>0</v>
      </c>
      <c r="H35" s="195" t="s">
        <v>43</v>
      </c>
      <c r="I35" s="269" t="e">
        <f t="shared" si="5"/>
        <v>#REF!</v>
      </c>
    </row>
    <row r="36" spans="1:9" ht="38.1" customHeight="1">
      <c r="A36" s="150"/>
      <c r="B36" s="158"/>
      <c r="C36" s="157" t="s">
        <v>31</v>
      </c>
      <c r="D36" s="152" t="e">
        <f>#REF!+#REF!</f>
        <v>#REF!</v>
      </c>
      <c r="E36" s="153" t="s">
        <v>188</v>
      </c>
      <c r="F36" s="264" t="e">
        <f>#REF!</f>
        <v>#REF!</v>
      </c>
      <c r="G36" s="264">
        <v>0</v>
      </c>
      <c r="H36" s="195" t="s">
        <v>45</v>
      </c>
      <c r="I36" s="269">
        <f t="shared" si="5"/>
        <v>0</v>
      </c>
    </row>
    <row r="37" spans="1:9" ht="38.1" customHeight="1">
      <c r="A37" s="150"/>
      <c r="B37" s="158"/>
      <c r="C37" s="157" t="s">
        <v>37</v>
      </c>
      <c r="D37" s="152">
        <v>551523</v>
      </c>
      <c r="E37" s="153" t="s">
        <v>189</v>
      </c>
      <c r="F37" s="264" t="e">
        <f>SUM(#REF!,#REF!,#REF!,#REF!,#REF!)</f>
        <v>#REF!</v>
      </c>
      <c r="G37" s="264">
        <v>53340</v>
      </c>
      <c r="H37" s="195" t="s">
        <v>43</v>
      </c>
      <c r="I37" s="269" t="e">
        <f>IF(H37=$H$52,F37+G37,0)</f>
        <v>#REF!</v>
      </c>
    </row>
    <row r="38" spans="1:9" ht="38.1" customHeight="1">
      <c r="A38" s="150"/>
      <c r="B38" s="158"/>
      <c r="C38" s="157"/>
      <c r="D38" s="152"/>
      <c r="E38" s="153" t="s">
        <v>190</v>
      </c>
      <c r="F38" s="264" t="e">
        <f>SUM(#REF!,#REF!,#REF!,#REF!,#REF!,#REF!)</f>
        <v>#REF!</v>
      </c>
      <c r="G38" s="264">
        <v>0</v>
      </c>
      <c r="H38" s="195" t="s">
        <v>45</v>
      </c>
      <c r="I38" s="269">
        <f>IF(H38=$H$52,F38+G38,0)</f>
        <v>0</v>
      </c>
    </row>
    <row r="39" spans="1:9" ht="38.1" customHeight="1">
      <c r="A39" s="150"/>
      <c r="B39" s="158"/>
      <c r="C39" s="157" t="s">
        <v>32</v>
      </c>
      <c r="D39" s="152" t="e">
        <f>#REF!+#REF!+#REF!</f>
        <v>#REF!</v>
      </c>
      <c r="E39" s="153" t="s">
        <v>194</v>
      </c>
      <c r="F39" s="264" t="e">
        <f>#REF!</f>
        <v>#REF!</v>
      </c>
      <c r="G39" s="264" t="e">
        <f>#REF!</f>
        <v>#REF!</v>
      </c>
      <c r="H39" s="195" t="s">
        <v>43</v>
      </c>
      <c r="I39" s="269" t="e">
        <f t="shared" si="5"/>
        <v>#REF!</v>
      </c>
    </row>
    <row r="40" spans="1:9" ht="38.1" customHeight="1">
      <c r="A40" s="150"/>
      <c r="B40" s="158"/>
      <c r="C40" s="157"/>
      <c r="D40" s="152"/>
      <c r="E40" s="153" t="s">
        <v>191</v>
      </c>
      <c r="F40" s="264" t="e">
        <f>#REF!</f>
        <v>#REF!</v>
      </c>
      <c r="G40" s="264" t="e">
        <f>#REF!</f>
        <v>#REF!</v>
      </c>
      <c r="H40" s="195" t="s">
        <v>43</v>
      </c>
      <c r="I40" s="269" t="e">
        <f t="shared" si="5"/>
        <v>#REF!</v>
      </c>
    </row>
    <row r="41" spans="1:9" ht="38.1" customHeight="1">
      <c r="A41" s="150"/>
      <c r="B41" s="158"/>
      <c r="C41" s="157"/>
      <c r="D41" s="152"/>
      <c r="E41" s="153" t="s">
        <v>192</v>
      </c>
      <c r="F41" s="264" t="e">
        <f>#REF!</f>
        <v>#REF!</v>
      </c>
      <c r="G41" s="264" t="e">
        <f>#REF!</f>
        <v>#REF!</v>
      </c>
      <c r="H41" s="195" t="s">
        <v>45</v>
      </c>
      <c r="I41" s="269">
        <f t="shared" si="5"/>
        <v>0</v>
      </c>
    </row>
    <row r="42" spans="1:9" ht="38.1" customHeight="1">
      <c r="A42" s="150"/>
      <c r="B42" s="158"/>
      <c r="C42" s="157" t="s">
        <v>33</v>
      </c>
      <c r="D42" s="152" t="e">
        <f>#REF!+#REF!</f>
        <v>#REF!</v>
      </c>
      <c r="E42" s="153" t="s">
        <v>194</v>
      </c>
      <c r="F42" s="264" t="e">
        <f>#REF!</f>
        <v>#REF!</v>
      </c>
      <c r="G42" s="264" t="e">
        <f>#REF!</f>
        <v>#REF!</v>
      </c>
      <c r="H42" s="195" t="s">
        <v>43</v>
      </c>
      <c r="I42" s="269" t="e">
        <f t="shared" si="5"/>
        <v>#REF!</v>
      </c>
    </row>
    <row r="43" spans="1:9" ht="38.1" customHeight="1">
      <c r="A43" s="150"/>
      <c r="B43" s="158"/>
      <c r="C43" s="157"/>
      <c r="D43" s="152"/>
      <c r="E43" s="153" t="s">
        <v>193</v>
      </c>
      <c r="F43" s="264" t="e">
        <f>#REF!</f>
        <v>#REF!</v>
      </c>
      <c r="G43" s="264" t="e">
        <f>#REF!</f>
        <v>#REF!</v>
      </c>
      <c r="H43" s="195" t="s">
        <v>45</v>
      </c>
      <c r="I43" s="269">
        <f t="shared" si="5"/>
        <v>0</v>
      </c>
    </row>
    <row r="44" spans="1:9" ht="38.1" customHeight="1">
      <c r="A44" s="150"/>
      <c r="B44" s="158"/>
      <c r="C44" s="157" t="s">
        <v>38</v>
      </c>
      <c r="D44" s="152" t="e">
        <f>#REF!+#REF!+#REF!</f>
        <v>#REF!</v>
      </c>
      <c r="E44" s="153" t="s">
        <v>176</v>
      </c>
      <c r="F44" s="264" t="e">
        <f>SUM(#REF!)</f>
        <v>#REF!</v>
      </c>
      <c r="G44" s="264">
        <v>0</v>
      </c>
      <c r="H44" s="195" t="s">
        <v>43</v>
      </c>
      <c r="I44" s="269" t="e">
        <f t="shared" si="5"/>
        <v>#REF!</v>
      </c>
    </row>
    <row r="45" spans="1:9" ht="38.1" customHeight="1">
      <c r="A45" s="150"/>
      <c r="B45" s="158"/>
      <c r="C45" s="157" t="s">
        <v>34</v>
      </c>
      <c r="D45" s="152" t="e">
        <f>#REF!</f>
        <v>#REF!</v>
      </c>
      <c r="E45" s="153" t="s">
        <v>195</v>
      </c>
      <c r="F45" s="264" t="e">
        <f>#REF!</f>
        <v>#REF!</v>
      </c>
      <c r="G45" s="264">
        <v>0</v>
      </c>
      <c r="H45" s="195" t="s">
        <v>45</v>
      </c>
      <c r="I45" s="269">
        <f t="shared" si="5"/>
        <v>0</v>
      </c>
    </row>
    <row r="46" spans="1:9" ht="38.1" customHeight="1" thickBot="1">
      <c r="A46" s="150"/>
      <c r="B46" s="158"/>
      <c r="C46" s="157" t="s">
        <v>39</v>
      </c>
      <c r="D46" s="152" t="e">
        <f>#REF!</f>
        <v>#REF!</v>
      </c>
      <c r="E46" s="153" t="s">
        <v>196</v>
      </c>
      <c r="F46" s="265" t="e">
        <f>#REF!</f>
        <v>#REF!</v>
      </c>
      <c r="G46" s="265">
        <v>0</v>
      </c>
      <c r="H46" s="196" t="s">
        <v>45</v>
      </c>
      <c r="I46" s="271">
        <f t="shared" si="5"/>
        <v>0</v>
      </c>
    </row>
    <row r="47" spans="1:9" ht="38.1" customHeight="1" thickBot="1">
      <c r="A47" s="417" t="s">
        <v>177</v>
      </c>
      <c r="B47" s="418"/>
      <c r="C47" s="418"/>
      <c r="D47" s="160" t="e">
        <f>SUM(D16,D20)</f>
        <v>#REF!</v>
      </c>
      <c r="E47" s="143"/>
      <c r="F47" s="266" t="e">
        <f>SUM(F16,F20)</f>
        <v>#REF!</v>
      </c>
      <c r="G47" s="266" t="e">
        <f>SUM(G16,G20)</f>
        <v>#REF!</v>
      </c>
      <c r="H47" s="199"/>
      <c r="I47" s="272" t="e">
        <f>SUM(I16,I20)</f>
        <v>#REF!</v>
      </c>
    </row>
    <row r="48" spans="1:9" ht="38.1" customHeight="1" thickBot="1">
      <c r="A48" s="417" t="s">
        <v>11</v>
      </c>
      <c r="B48" s="418"/>
      <c r="C48" s="418"/>
      <c r="D48" s="161" t="e">
        <f>D12-D47</f>
        <v>#REF!</v>
      </c>
      <c r="E48" s="162"/>
      <c r="F48" s="267" t="e">
        <f>F12-F47</f>
        <v>#REF!</v>
      </c>
      <c r="G48" s="267" t="e">
        <f>G12-G47</f>
        <v>#REF!</v>
      </c>
      <c r="H48" s="197"/>
      <c r="I48" s="273" t="e">
        <f>I12-I47</f>
        <v>#REF!</v>
      </c>
    </row>
    <row r="49" spans="1:9" s="164" customFormat="1" ht="34.5" customHeight="1">
      <c r="A49" s="163" t="s">
        <v>197</v>
      </c>
      <c r="B49" s="163"/>
      <c r="C49" s="163"/>
      <c r="D49" s="163"/>
      <c r="E49" s="163"/>
      <c r="H49" s="198"/>
      <c r="I49" s="180"/>
    </row>
    <row r="50" spans="1:9" ht="34.5" customHeight="1">
      <c r="A50" s="163" t="s">
        <v>222</v>
      </c>
      <c r="B50" s="165"/>
      <c r="C50" s="165"/>
      <c r="D50" s="165"/>
      <c r="E50" s="165"/>
    </row>
    <row r="51" spans="1:9" ht="15" customHeight="1">
      <c r="A51" s="145"/>
      <c r="B51" s="145"/>
      <c r="C51" s="166"/>
      <c r="D51" s="166"/>
      <c r="E51" s="165"/>
    </row>
    <row r="52" spans="1:9" ht="15" customHeight="1">
      <c r="A52" s="145"/>
      <c r="B52" s="145"/>
      <c r="C52" s="166"/>
      <c r="D52" s="166"/>
      <c r="E52" s="165"/>
      <c r="H52" s="2" t="s">
        <v>44</v>
      </c>
    </row>
    <row r="53" spans="1:9" ht="15" customHeight="1">
      <c r="A53" s="145"/>
      <c r="B53" s="145"/>
      <c r="C53" s="166"/>
      <c r="D53" s="166"/>
      <c r="E53" s="165"/>
      <c r="H53" s="2" t="s">
        <v>46</v>
      </c>
    </row>
    <row r="54" spans="1:9" ht="15" customHeight="1">
      <c r="A54" s="145"/>
      <c r="B54" s="145"/>
      <c r="C54" s="166"/>
      <c r="D54" s="166"/>
      <c r="E54" s="165"/>
    </row>
    <row r="55" spans="1:9" ht="15" customHeight="1">
      <c r="A55" s="145"/>
      <c r="B55" s="145"/>
      <c r="C55" s="166"/>
      <c r="D55" s="166"/>
      <c r="E55" s="165"/>
    </row>
    <row r="56" spans="1:9" ht="15" customHeight="1">
      <c r="A56" s="145"/>
      <c r="B56" s="145"/>
      <c r="C56" s="166"/>
      <c r="D56" s="166"/>
      <c r="E56" s="165"/>
    </row>
    <row r="57" spans="1:9" ht="15" customHeight="1">
      <c r="A57" s="145"/>
      <c r="B57" s="145"/>
      <c r="C57" s="166"/>
      <c r="D57" s="166"/>
      <c r="E57" s="165"/>
    </row>
    <row r="58" spans="1:9" ht="15" customHeight="1">
      <c r="A58" s="145"/>
      <c r="B58" s="145"/>
      <c r="C58" s="166"/>
      <c r="D58" s="166"/>
      <c r="E58" s="165"/>
    </row>
    <row r="59" spans="1:9" ht="15" customHeight="1">
      <c r="A59" s="145"/>
      <c r="B59" s="145"/>
      <c r="C59" s="166"/>
      <c r="D59" s="166"/>
      <c r="E59" s="165"/>
    </row>
    <row r="60" spans="1:9" ht="15" customHeight="1">
      <c r="A60" s="145"/>
      <c r="B60" s="145"/>
      <c r="C60" s="166"/>
      <c r="D60" s="166"/>
      <c r="E60" s="165"/>
    </row>
    <row r="61" spans="1:9" ht="15" customHeight="1">
      <c r="A61" s="145"/>
      <c r="B61" s="145"/>
      <c r="C61" s="166"/>
      <c r="D61" s="166"/>
      <c r="E61" s="165"/>
    </row>
    <row r="62" spans="1:9" ht="15" customHeight="1">
      <c r="A62" s="145"/>
      <c r="B62" s="145"/>
      <c r="C62" s="166"/>
      <c r="D62" s="166"/>
      <c r="E62" s="165"/>
    </row>
    <row r="63" spans="1:9" ht="15" customHeight="1">
      <c r="A63" s="145"/>
      <c r="B63" s="145"/>
      <c r="C63" s="166"/>
      <c r="D63" s="166"/>
      <c r="E63" s="165"/>
    </row>
    <row r="64" spans="1:9" ht="15" customHeight="1">
      <c r="A64" s="145"/>
      <c r="B64" s="145"/>
      <c r="C64" s="166"/>
      <c r="D64" s="166"/>
      <c r="E64" s="165"/>
    </row>
    <row r="65" spans="1:5" ht="15" customHeight="1">
      <c r="A65" s="145"/>
      <c r="B65" s="145"/>
      <c r="C65" s="166"/>
      <c r="D65" s="166"/>
      <c r="E65" s="165"/>
    </row>
    <row r="66" spans="1:5" ht="15" customHeight="1">
      <c r="A66" s="145"/>
      <c r="B66" s="145"/>
      <c r="C66" s="166"/>
      <c r="D66" s="166"/>
      <c r="E66" s="165"/>
    </row>
    <row r="67" spans="1:5" ht="15" customHeight="1">
      <c r="A67" s="145"/>
      <c r="B67" s="145"/>
      <c r="C67" s="166"/>
      <c r="D67" s="166"/>
      <c r="E67" s="165"/>
    </row>
    <row r="68" spans="1:5" ht="15" customHeight="1">
      <c r="A68" s="145"/>
      <c r="B68" s="145"/>
      <c r="C68" s="166"/>
      <c r="D68" s="166"/>
      <c r="E68" s="165"/>
    </row>
    <row r="69" spans="1:5" ht="15" customHeight="1">
      <c r="A69" s="145"/>
      <c r="B69" s="145"/>
      <c r="C69" s="166"/>
      <c r="D69" s="166"/>
      <c r="E69" s="165"/>
    </row>
    <row r="70" spans="1:5" ht="15" customHeight="1">
      <c r="A70" s="145"/>
      <c r="B70" s="145"/>
      <c r="C70" s="166"/>
      <c r="D70" s="166"/>
      <c r="E70" s="165"/>
    </row>
    <row r="71" spans="1:5" ht="15" customHeight="1">
      <c r="A71" s="145"/>
      <c r="B71" s="145"/>
      <c r="C71" s="166"/>
      <c r="D71" s="166"/>
      <c r="E71" s="165"/>
    </row>
    <row r="72" spans="1:5" ht="15" customHeight="1">
      <c r="A72" s="145"/>
      <c r="B72" s="145"/>
      <c r="C72" s="166"/>
      <c r="D72" s="166"/>
      <c r="E72" s="165"/>
    </row>
    <row r="73" spans="1:5" ht="15" customHeight="1">
      <c r="A73" s="145"/>
      <c r="B73" s="145"/>
      <c r="C73" s="166"/>
      <c r="D73" s="166"/>
      <c r="E73" s="165"/>
    </row>
    <row r="74" spans="1:5" ht="15" customHeight="1">
      <c r="A74" s="145"/>
      <c r="B74" s="145"/>
      <c r="C74" s="166"/>
      <c r="D74" s="166"/>
      <c r="E74" s="165"/>
    </row>
    <row r="75" spans="1:5" ht="15" customHeight="1">
      <c r="A75" s="145"/>
      <c r="B75" s="145"/>
      <c r="C75" s="166"/>
      <c r="D75" s="166"/>
      <c r="E75" s="165"/>
    </row>
    <row r="76" spans="1:5" ht="15" customHeight="1">
      <c r="A76" s="145"/>
      <c r="B76" s="145"/>
      <c r="C76" s="166"/>
      <c r="D76" s="166"/>
      <c r="E76" s="165"/>
    </row>
    <row r="77" spans="1:5" ht="15" customHeight="1">
      <c r="A77" s="145"/>
      <c r="B77" s="145"/>
      <c r="C77" s="166"/>
      <c r="D77" s="166"/>
      <c r="E77" s="165"/>
    </row>
    <row r="78" spans="1:5" ht="15" customHeight="1">
      <c r="A78" s="145"/>
      <c r="B78" s="145"/>
      <c r="C78" s="166"/>
      <c r="D78" s="166"/>
      <c r="E78" s="165"/>
    </row>
    <row r="79" spans="1:5" ht="15" customHeight="1">
      <c r="A79" s="145"/>
      <c r="B79" s="145"/>
      <c r="C79" s="166"/>
      <c r="D79" s="166"/>
      <c r="E79" s="165"/>
    </row>
    <row r="80" spans="1:5" ht="15" customHeight="1">
      <c r="A80" s="145"/>
      <c r="B80" s="145"/>
      <c r="C80" s="166"/>
      <c r="D80" s="166"/>
      <c r="E80" s="165"/>
    </row>
    <row r="81" spans="1:5" ht="15" customHeight="1">
      <c r="A81" s="145"/>
      <c r="B81" s="145"/>
      <c r="C81" s="166"/>
      <c r="D81" s="166"/>
      <c r="E81" s="165"/>
    </row>
    <row r="82" spans="1:5" ht="15" customHeight="1">
      <c r="A82" s="145"/>
      <c r="B82" s="145"/>
      <c r="C82" s="166"/>
      <c r="D82" s="166"/>
      <c r="E82" s="165"/>
    </row>
    <row r="83" spans="1:5" ht="15" customHeight="1">
      <c r="A83" s="145"/>
      <c r="B83" s="145"/>
      <c r="C83" s="166"/>
      <c r="D83" s="166"/>
      <c r="E83" s="165"/>
    </row>
    <row r="84" spans="1:5" ht="15" customHeight="1">
      <c r="A84" s="145"/>
      <c r="B84" s="145"/>
      <c r="C84" s="166"/>
      <c r="D84" s="166"/>
      <c r="E84" s="165"/>
    </row>
    <row r="85" spans="1:5" ht="15" customHeight="1">
      <c r="A85" s="145"/>
      <c r="B85" s="145"/>
      <c r="C85" s="166"/>
      <c r="D85" s="166"/>
      <c r="E85" s="165"/>
    </row>
    <row r="86" spans="1:5" ht="15" customHeight="1">
      <c r="A86" s="145"/>
      <c r="B86" s="145"/>
      <c r="C86" s="166"/>
      <c r="D86" s="166"/>
      <c r="E86" s="165"/>
    </row>
    <row r="87" spans="1:5" ht="15" customHeight="1">
      <c r="A87" s="145"/>
      <c r="B87" s="145"/>
      <c r="C87" s="166"/>
      <c r="D87" s="166"/>
      <c r="E87" s="165"/>
    </row>
    <row r="88" spans="1:5" ht="15" customHeight="1">
      <c r="A88" s="145"/>
      <c r="B88" s="145"/>
      <c r="C88" s="166"/>
      <c r="D88" s="166"/>
      <c r="E88" s="165"/>
    </row>
    <row r="89" spans="1:5" ht="15" customHeight="1">
      <c r="A89" s="145"/>
      <c r="B89" s="145"/>
      <c r="C89" s="166"/>
      <c r="D89" s="166"/>
      <c r="E89" s="165"/>
    </row>
    <row r="90" spans="1:5" ht="15" customHeight="1">
      <c r="A90" s="145"/>
      <c r="B90" s="145"/>
      <c r="C90" s="166"/>
      <c r="D90" s="166"/>
      <c r="E90" s="165"/>
    </row>
    <row r="91" spans="1:5" ht="15" customHeight="1">
      <c r="A91" s="145"/>
      <c r="B91" s="145"/>
      <c r="C91" s="166"/>
      <c r="D91" s="166"/>
      <c r="E91" s="165"/>
    </row>
    <row r="92" spans="1:5" ht="15" customHeight="1">
      <c r="A92" s="145"/>
      <c r="B92" s="145"/>
      <c r="C92" s="166"/>
      <c r="D92" s="166"/>
      <c r="E92" s="165"/>
    </row>
    <row r="93" spans="1:5" ht="15" customHeight="1">
      <c r="A93" s="145"/>
      <c r="B93" s="145"/>
      <c r="C93" s="166"/>
      <c r="D93" s="166"/>
      <c r="E93" s="165"/>
    </row>
    <row r="94" spans="1:5" ht="15" customHeight="1">
      <c r="A94" s="145"/>
      <c r="B94" s="145"/>
      <c r="C94" s="166"/>
      <c r="D94" s="166"/>
      <c r="E94" s="165"/>
    </row>
    <row r="95" spans="1:5" ht="15" customHeight="1">
      <c r="A95" s="145"/>
      <c r="B95" s="145"/>
      <c r="C95" s="166"/>
      <c r="D95" s="166"/>
      <c r="E95" s="165"/>
    </row>
    <row r="96" spans="1:5" ht="15" customHeight="1">
      <c r="A96" s="145"/>
      <c r="B96" s="145"/>
      <c r="C96" s="166"/>
      <c r="D96" s="166"/>
      <c r="E96" s="165"/>
    </row>
    <row r="97" spans="1:5" ht="15" customHeight="1">
      <c r="A97" s="145"/>
      <c r="B97" s="145"/>
      <c r="C97" s="166"/>
      <c r="D97" s="166"/>
      <c r="E97" s="165"/>
    </row>
    <row r="98" spans="1:5" ht="15" customHeight="1">
      <c r="A98" s="145"/>
      <c r="B98" s="145"/>
      <c r="C98" s="166"/>
      <c r="D98" s="166"/>
      <c r="E98" s="165"/>
    </row>
    <row r="99" spans="1:5" ht="15" customHeight="1">
      <c r="A99" s="145"/>
      <c r="B99" s="145"/>
      <c r="C99" s="166"/>
      <c r="D99" s="166"/>
      <c r="E99" s="165"/>
    </row>
    <row r="100" spans="1:5" ht="15" customHeight="1">
      <c r="A100" s="145"/>
      <c r="B100" s="145"/>
      <c r="C100" s="166"/>
      <c r="D100" s="166"/>
      <c r="E100" s="165"/>
    </row>
    <row r="101" spans="1:5" ht="15" customHeight="1">
      <c r="A101" s="145"/>
      <c r="B101" s="145"/>
      <c r="C101" s="166"/>
      <c r="D101" s="166"/>
      <c r="E101" s="165"/>
    </row>
    <row r="102" spans="1:5" ht="15" customHeight="1">
      <c r="A102" s="145"/>
      <c r="B102" s="145"/>
      <c r="C102" s="166"/>
      <c r="D102" s="166"/>
      <c r="E102" s="165"/>
    </row>
    <row r="103" spans="1:5" ht="15" customHeight="1">
      <c r="A103" s="145"/>
      <c r="B103" s="145"/>
      <c r="C103" s="166"/>
      <c r="D103" s="166"/>
      <c r="E103" s="165"/>
    </row>
    <row r="104" spans="1:5" ht="15" customHeight="1">
      <c r="A104" s="145"/>
      <c r="B104" s="145"/>
      <c r="C104" s="166"/>
      <c r="D104" s="166"/>
      <c r="E104" s="165"/>
    </row>
    <row r="105" spans="1:5" ht="15" customHeight="1">
      <c r="A105" s="145"/>
      <c r="B105" s="145"/>
      <c r="C105" s="166"/>
      <c r="D105" s="166"/>
      <c r="E105" s="165"/>
    </row>
    <row r="106" spans="1:5" ht="15" customHeight="1">
      <c r="A106" s="145"/>
      <c r="B106" s="145"/>
      <c r="C106" s="166"/>
      <c r="D106" s="166"/>
      <c r="E106" s="165"/>
    </row>
  </sheetData>
  <mergeCells count="4">
    <mergeCell ref="A2:E2"/>
    <mergeCell ref="A12:C12"/>
    <mergeCell ref="A47:C47"/>
    <mergeCell ref="A48:C48"/>
  </mergeCells>
  <phoneticPr fontId="2"/>
  <dataValidations count="1">
    <dataValidation type="list" allowBlank="1" showInputMessage="1" showErrorMessage="1" sqref="H6:H12 H16:H48">
      <formula1>$H$52:$H$53</formula1>
    </dataValidation>
  </dataValidations>
  <printOptions horizontalCentered="1"/>
  <pageMargins left="0.11811023622047245" right="0.11811023622047245" top="0.70866141732283472" bottom="7.874015748031496E-2" header="0.51181102362204722" footer="0.3937007874015748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F45" sqref="F45"/>
    </sheetView>
  </sheetViews>
  <sheetFormatPr defaultRowHeight="20.25" customHeight="1"/>
  <cols>
    <col min="1" max="1" width="12.25" style="4" bestFit="1" customWidth="1"/>
    <col min="2" max="16384" width="9" style="4"/>
  </cols>
  <sheetData>
    <row r="1" spans="1:7" ht="20.25" customHeight="1">
      <c r="A1" s="4" t="s">
        <v>24</v>
      </c>
    </row>
    <row r="2" spans="1:7" ht="20.25" customHeight="1">
      <c r="A2" s="4" t="s">
        <v>25</v>
      </c>
    </row>
    <row r="4" spans="1:7" ht="20.25" customHeight="1" thickBot="1">
      <c r="A4" s="4" t="s">
        <v>59</v>
      </c>
    </row>
    <row r="5" spans="1:7" ht="20.25" customHeight="1">
      <c r="A5" s="5"/>
      <c r="B5" s="6" t="s">
        <v>15</v>
      </c>
      <c r="C5" s="6" t="s">
        <v>16</v>
      </c>
      <c r="D5" s="6" t="s">
        <v>17</v>
      </c>
      <c r="E5" s="7" t="s">
        <v>18</v>
      </c>
      <c r="F5" s="8" t="s">
        <v>36</v>
      </c>
      <c r="G5" s="9" t="s">
        <v>14</v>
      </c>
    </row>
    <row r="6" spans="1:7" ht="20.25" customHeight="1">
      <c r="A6" s="10" t="s">
        <v>21</v>
      </c>
      <c r="B6" s="11">
        <v>2</v>
      </c>
      <c r="C6" s="11">
        <v>2</v>
      </c>
      <c r="D6" s="11">
        <v>1</v>
      </c>
      <c r="E6" s="12">
        <v>1</v>
      </c>
      <c r="F6" s="13"/>
      <c r="G6" s="14">
        <f>SUM(B6:F6)</f>
        <v>6</v>
      </c>
    </row>
    <row r="7" spans="1:7" ht="20.25" customHeight="1">
      <c r="A7" s="10" t="s">
        <v>20</v>
      </c>
      <c r="B7" s="11">
        <v>10</v>
      </c>
      <c r="C7" s="11">
        <v>10</v>
      </c>
      <c r="D7" s="11">
        <v>10</v>
      </c>
      <c r="E7" s="12">
        <v>4</v>
      </c>
      <c r="F7" s="13"/>
      <c r="G7" s="14">
        <f t="shared" ref="G7:G9" si="0">SUM(B7:F7)</f>
        <v>34</v>
      </c>
    </row>
    <row r="8" spans="1:7" ht="20.25" customHeight="1">
      <c r="A8" s="10" t="s">
        <v>19</v>
      </c>
      <c r="B8" s="11">
        <v>6</v>
      </c>
      <c r="C8" s="11">
        <v>20</v>
      </c>
      <c r="D8" s="11">
        <v>11</v>
      </c>
      <c r="E8" s="12">
        <v>5</v>
      </c>
      <c r="F8" s="13"/>
      <c r="G8" s="14">
        <f t="shared" si="0"/>
        <v>42</v>
      </c>
    </row>
    <row r="9" spans="1:7" ht="20.25" customHeight="1" thickBot="1">
      <c r="A9" s="15" t="s">
        <v>23</v>
      </c>
      <c r="B9" s="16">
        <v>12</v>
      </c>
      <c r="C9" s="16">
        <v>43</v>
      </c>
      <c r="D9" s="16">
        <v>21</v>
      </c>
      <c r="E9" s="17">
        <v>99</v>
      </c>
      <c r="F9" s="18">
        <v>39</v>
      </c>
      <c r="G9" s="19">
        <f t="shared" si="0"/>
        <v>214</v>
      </c>
    </row>
    <row r="10" spans="1:7" ht="20.25" customHeight="1" thickTop="1">
      <c r="A10" s="20" t="s">
        <v>22</v>
      </c>
      <c r="B10" s="21">
        <f>B6*B7*B8</f>
        <v>120</v>
      </c>
      <c r="C10" s="21">
        <f>C6*C7*C8</f>
        <v>400</v>
      </c>
      <c r="D10" s="21">
        <f t="shared" ref="D10" si="1">D6*D7*D8</f>
        <v>110</v>
      </c>
      <c r="E10" s="22">
        <f>E6*E7*E8</f>
        <v>20</v>
      </c>
      <c r="F10" s="23">
        <v>0</v>
      </c>
      <c r="G10" s="24">
        <f>SUM(B10:F10)</f>
        <v>650</v>
      </c>
    </row>
    <row r="11" spans="1:7" ht="20.25" customHeight="1" thickBot="1">
      <c r="A11" s="25" t="s">
        <v>35</v>
      </c>
      <c r="B11" s="26">
        <f>B6*B8</f>
        <v>12</v>
      </c>
      <c r="C11" s="26">
        <f>C6*C8</f>
        <v>40</v>
      </c>
      <c r="D11" s="26">
        <f>D6*D8</f>
        <v>11</v>
      </c>
      <c r="E11" s="27">
        <f t="shared" ref="E11:F11" si="2">E6*E8</f>
        <v>5</v>
      </c>
      <c r="F11" s="28">
        <f t="shared" si="2"/>
        <v>0</v>
      </c>
      <c r="G11" s="29">
        <f>SUM(B11:F11)</f>
        <v>68</v>
      </c>
    </row>
    <row r="12" spans="1:7" ht="20.25" customHeight="1">
      <c r="A12" s="30" t="s">
        <v>50</v>
      </c>
    </row>
    <row r="13" spans="1:7" ht="20.25" customHeight="1">
      <c r="A13" s="30" t="s">
        <v>51</v>
      </c>
    </row>
    <row r="14" spans="1:7" ht="20.25" customHeight="1">
      <c r="A14" s="30" t="s">
        <v>52</v>
      </c>
    </row>
    <row r="15" spans="1:7" ht="20.25" customHeight="1">
      <c r="A15" s="30" t="s">
        <v>27</v>
      </c>
    </row>
    <row r="16" spans="1:7" ht="20.25" customHeight="1">
      <c r="A16" s="30" t="s">
        <v>57</v>
      </c>
    </row>
    <row r="17" spans="1:7" ht="20.25" customHeight="1">
      <c r="A17" s="4" t="s">
        <v>58</v>
      </c>
    </row>
    <row r="19" spans="1:7" ht="20.25" customHeight="1" thickBot="1">
      <c r="A19" s="4" t="s">
        <v>28</v>
      </c>
    </row>
    <row r="20" spans="1:7" ht="20.25" customHeight="1">
      <c r="A20" s="5"/>
      <c r="B20" s="6" t="s">
        <v>15</v>
      </c>
      <c r="C20" s="6" t="s">
        <v>16</v>
      </c>
      <c r="D20" s="6" t="s">
        <v>17</v>
      </c>
      <c r="E20" s="7" t="s">
        <v>18</v>
      </c>
      <c r="F20" s="7" t="s">
        <v>36</v>
      </c>
      <c r="G20" s="31" t="s">
        <v>14</v>
      </c>
    </row>
    <row r="21" spans="1:7" ht="20.25" customHeight="1">
      <c r="A21" s="10" t="s">
        <v>21</v>
      </c>
      <c r="B21" s="11">
        <v>3</v>
      </c>
      <c r="C21" s="11">
        <v>3</v>
      </c>
      <c r="D21" s="11">
        <v>2</v>
      </c>
      <c r="E21" s="12">
        <v>1</v>
      </c>
      <c r="F21" s="12"/>
      <c r="G21" s="32">
        <f t="shared" ref="G21:G24" si="3">SUM(B21:F21)</f>
        <v>9</v>
      </c>
    </row>
    <row r="22" spans="1:7" ht="20.25" customHeight="1">
      <c r="A22" s="10" t="s">
        <v>20</v>
      </c>
      <c r="B22" s="11">
        <v>5</v>
      </c>
      <c r="C22" s="11">
        <v>5</v>
      </c>
      <c r="D22" s="11">
        <v>4</v>
      </c>
      <c r="E22" s="12">
        <v>4</v>
      </c>
      <c r="F22" s="12"/>
      <c r="G22" s="32">
        <f t="shared" si="3"/>
        <v>18</v>
      </c>
    </row>
    <row r="23" spans="1:7" ht="20.25" customHeight="1">
      <c r="A23" s="10" t="s">
        <v>19</v>
      </c>
      <c r="B23" s="11">
        <v>8</v>
      </c>
      <c r="C23" s="11">
        <v>25</v>
      </c>
      <c r="D23" s="11">
        <v>10</v>
      </c>
      <c r="E23" s="12">
        <v>10</v>
      </c>
      <c r="F23" s="12"/>
      <c r="G23" s="32">
        <f>SUM(B23:F23)</f>
        <v>53</v>
      </c>
    </row>
    <row r="24" spans="1:7" ht="20.25" customHeight="1" thickBot="1">
      <c r="A24" s="15" t="s">
        <v>23</v>
      </c>
      <c r="B24" s="16">
        <v>12</v>
      </c>
      <c r="C24" s="16">
        <v>43</v>
      </c>
      <c r="D24" s="16">
        <v>21</v>
      </c>
      <c r="E24" s="17">
        <v>99</v>
      </c>
      <c r="F24" s="17">
        <v>39</v>
      </c>
      <c r="G24" s="33">
        <f t="shared" si="3"/>
        <v>214</v>
      </c>
    </row>
    <row r="25" spans="1:7" ht="20.25" customHeight="1" thickTop="1">
      <c r="A25" s="20" t="s">
        <v>22</v>
      </c>
      <c r="B25" s="21">
        <f>B21*B22*B23</f>
        <v>120</v>
      </c>
      <c r="C25" s="21">
        <f t="shared" ref="C25:E25" si="4">C21*C22*C23</f>
        <v>375</v>
      </c>
      <c r="D25" s="21">
        <f t="shared" si="4"/>
        <v>80</v>
      </c>
      <c r="E25" s="22">
        <f t="shared" si="4"/>
        <v>40</v>
      </c>
      <c r="F25" s="23">
        <v>0</v>
      </c>
      <c r="G25" s="24">
        <f>SUM(B25:F25)</f>
        <v>615</v>
      </c>
    </row>
    <row r="26" spans="1:7" ht="20.25" customHeight="1" thickBot="1">
      <c r="A26" s="25" t="s">
        <v>35</v>
      </c>
      <c r="B26" s="26">
        <f>B21*B23</f>
        <v>24</v>
      </c>
      <c r="C26" s="26">
        <f t="shared" ref="C26:F26" si="5">C21*C23</f>
        <v>75</v>
      </c>
      <c r="D26" s="26">
        <f t="shared" si="5"/>
        <v>20</v>
      </c>
      <c r="E26" s="27">
        <f>E21*E23</f>
        <v>10</v>
      </c>
      <c r="F26" s="28">
        <f t="shared" si="5"/>
        <v>0</v>
      </c>
      <c r="G26" s="29">
        <f>SUM(B26:F26)</f>
        <v>129</v>
      </c>
    </row>
    <row r="27" spans="1:7" ht="20.25" customHeight="1">
      <c r="A27" s="30" t="s">
        <v>53</v>
      </c>
    </row>
    <row r="28" spans="1:7" ht="20.25" customHeight="1">
      <c r="A28" s="30" t="s">
        <v>54</v>
      </c>
    </row>
    <row r="29" spans="1:7" ht="20.25" customHeight="1">
      <c r="A29" s="30" t="s">
        <v>55</v>
      </c>
    </row>
    <row r="30" spans="1:7" ht="20.25" customHeight="1">
      <c r="A30" s="30" t="s">
        <v>26</v>
      </c>
    </row>
    <row r="31" spans="1:7" ht="20.25" customHeight="1">
      <c r="A31" s="30" t="s">
        <v>56</v>
      </c>
    </row>
    <row r="32" spans="1:7" ht="20.25" customHeight="1">
      <c r="A32" s="4" t="s">
        <v>58</v>
      </c>
    </row>
  </sheetData>
  <phoneticPr fontId="2"/>
  <printOptions horizontalCentered="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115" zoomScaleNormal="100" zoomScaleSheetLayoutView="115" workbookViewId="0">
      <selection activeCell="F45" sqref="F45"/>
    </sheetView>
  </sheetViews>
  <sheetFormatPr defaultColWidth="13.375" defaultRowHeight="20.25" customHeight="1"/>
  <cols>
    <col min="1" max="1" width="2.125" customWidth="1"/>
    <col min="2" max="7" width="15.5" customWidth="1"/>
  </cols>
  <sheetData>
    <row r="1" spans="1:7" ht="20.25" customHeight="1">
      <c r="A1" s="132" t="s">
        <v>161</v>
      </c>
      <c r="B1" s="133"/>
      <c r="C1" s="133"/>
      <c r="D1" s="133"/>
      <c r="E1" s="133"/>
      <c r="F1" s="133"/>
      <c r="G1" s="133"/>
    </row>
    <row r="3" spans="1:7" ht="20.25" customHeight="1">
      <c r="A3" t="s">
        <v>160</v>
      </c>
    </row>
    <row r="5" spans="1:7" ht="20.25" customHeight="1" thickBot="1">
      <c r="B5" s="34" t="s">
        <v>163</v>
      </c>
      <c r="C5" s="34"/>
      <c r="D5" s="34"/>
      <c r="E5" s="34"/>
      <c r="F5" s="34"/>
      <c r="G5" s="34"/>
    </row>
    <row r="6" spans="1:7" ht="20.25" customHeight="1">
      <c r="B6" s="41" t="s">
        <v>152</v>
      </c>
      <c r="C6" s="42" t="s">
        <v>60</v>
      </c>
      <c r="D6" s="42" t="s">
        <v>153</v>
      </c>
      <c r="E6" s="43" t="s">
        <v>154</v>
      </c>
      <c r="F6" s="44" t="s">
        <v>61</v>
      </c>
      <c r="G6" s="45" t="s">
        <v>62</v>
      </c>
    </row>
    <row r="7" spans="1:7" ht="20.25" customHeight="1">
      <c r="B7" s="46" t="s">
        <v>63</v>
      </c>
      <c r="C7" s="38" t="s">
        <v>64</v>
      </c>
      <c r="D7" s="38" t="s">
        <v>158</v>
      </c>
      <c r="E7" s="39" t="s">
        <v>65</v>
      </c>
      <c r="F7" s="40" t="s">
        <v>66</v>
      </c>
      <c r="G7" s="47" t="s">
        <v>149</v>
      </c>
    </row>
    <row r="8" spans="1:7" ht="20.25" customHeight="1" thickBot="1">
      <c r="B8" s="48">
        <v>230000</v>
      </c>
      <c r="C8" s="49">
        <f>ROUND(B8*0.07,0)</f>
        <v>16100</v>
      </c>
      <c r="D8" s="49">
        <f>ROUND(B8*2.6,0)</f>
        <v>598000</v>
      </c>
      <c r="E8" s="50">
        <f>(B8+C8)*12+D8</f>
        <v>3551200</v>
      </c>
      <c r="F8" s="51">
        <f>ROUND(E8*0.17,0)</f>
        <v>603704</v>
      </c>
      <c r="G8" s="52">
        <f>+E8+F8</f>
        <v>4154904</v>
      </c>
    </row>
    <row r="9" spans="1:7" ht="20.25" customHeight="1">
      <c r="B9" s="36"/>
      <c r="C9" s="36"/>
      <c r="D9" s="36" t="s">
        <v>159</v>
      </c>
      <c r="E9" s="37"/>
      <c r="F9" s="36"/>
      <c r="G9" s="37"/>
    </row>
    <row r="10" spans="1:7" ht="20.25" customHeight="1">
      <c r="B10" s="36"/>
      <c r="C10" s="36"/>
      <c r="D10" s="36"/>
      <c r="E10" s="37"/>
      <c r="F10" s="36"/>
      <c r="G10" s="37"/>
    </row>
    <row r="12" spans="1:7" ht="20.25" customHeight="1">
      <c r="A12" t="s">
        <v>151</v>
      </c>
    </row>
    <row r="14" spans="1:7" ht="20.25" customHeight="1" thickBot="1">
      <c r="B14" s="34" t="s">
        <v>70</v>
      </c>
      <c r="C14" s="34"/>
      <c r="D14" s="34"/>
      <c r="E14" s="34"/>
      <c r="F14" s="34"/>
      <c r="G14" s="34"/>
    </row>
    <row r="15" spans="1:7" ht="20.25" customHeight="1">
      <c r="B15" s="41" t="s">
        <v>76</v>
      </c>
      <c r="C15" s="42" t="s">
        <v>60</v>
      </c>
      <c r="D15" s="42" t="s">
        <v>77</v>
      </c>
      <c r="E15" s="43" t="s">
        <v>80</v>
      </c>
      <c r="F15" s="44" t="s">
        <v>61</v>
      </c>
      <c r="G15" s="45" t="s">
        <v>79</v>
      </c>
    </row>
    <row r="16" spans="1:7" ht="20.25" customHeight="1">
      <c r="B16" s="46" t="s">
        <v>147</v>
      </c>
      <c r="C16" s="38" t="s">
        <v>64</v>
      </c>
      <c r="D16" s="38" t="s">
        <v>155</v>
      </c>
      <c r="E16" s="39" t="s">
        <v>148</v>
      </c>
      <c r="F16" s="40" t="s">
        <v>66</v>
      </c>
      <c r="G16" s="47" t="s">
        <v>149</v>
      </c>
    </row>
    <row r="17" spans="2:7" ht="20.25" customHeight="1" thickBot="1">
      <c r="B17" s="48">
        <v>1166</v>
      </c>
      <c r="C17" s="49">
        <f>ROUND(B17*0.07,0)</f>
        <v>82</v>
      </c>
      <c r="D17" s="49">
        <v>0</v>
      </c>
      <c r="E17" s="50">
        <f>+B17+C17+D17</f>
        <v>1248</v>
      </c>
      <c r="F17" s="51">
        <f>ROUND(E17*0.17,0)</f>
        <v>212</v>
      </c>
      <c r="G17" s="52">
        <f>+E17+F17</f>
        <v>1460</v>
      </c>
    </row>
    <row r="18" spans="2:7" ht="20.25" customHeight="1">
      <c r="B18" s="36"/>
      <c r="C18" s="36"/>
      <c r="D18" s="36" t="s">
        <v>156</v>
      </c>
      <c r="E18" s="37"/>
      <c r="F18" s="36"/>
      <c r="G18" s="37"/>
    </row>
    <row r="19" spans="2:7" ht="20.25" customHeight="1">
      <c r="B19" s="36"/>
      <c r="C19" s="36"/>
      <c r="D19" s="36"/>
      <c r="E19" s="37"/>
      <c r="F19" s="36"/>
      <c r="G19" s="37"/>
    </row>
    <row r="20" spans="2:7" ht="20.25" customHeight="1" thickBot="1">
      <c r="B20" s="35" t="s">
        <v>69</v>
      </c>
      <c r="C20" s="35"/>
      <c r="D20" s="35"/>
      <c r="E20" s="35"/>
      <c r="F20" s="35"/>
      <c r="G20" s="35"/>
    </row>
    <row r="21" spans="2:7" ht="20.25" customHeight="1">
      <c r="B21" s="41" t="s">
        <v>67</v>
      </c>
      <c r="C21" s="42" t="s">
        <v>60</v>
      </c>
      <c r="D21" s="42" t="s">
        <v>72</v>
      </c>
      <c r="E21" s="43" t="s">
        <v>78</v>
      </c>
      <c r="F21" s="44" t="s">
        <v>61</v>
      </c>
      <c r="G21" s="45" t="s">
        <v>74</v>
      </c>
    </row>
    <row r="22" spans="2:7" ht="20.25" customHeight="1">
      <c r="B22" s="46" t="s">
        <v>150</v>
      </c>
      <c r="C22" s="38" t="s">
        <v>68</v>
      </c>
      <c r="D22" s="38" t="s">
        <v>157</v>
      </c>
      <c r="E22" s="39" t="s">
        <v>71</v>
      </c>
      <c r="F22" s="40" t="s">
        <v>73</v>
      </c>
      <c r="G22" s="47" t="s">
        <v>75</v>
      </c>
    </row>
    <row r="23" spans="2:7" ht="20.25" customHeight="1" thickBot="1">
      <c r="B23" s="48">
        <f>ROUND(B17*7.75,0)</f>
        <v>9037</v>
      </c>
      <c r="C23" s="49">
        <f>ROUND(B23*0.07,0)</f>
        <v>633</v>
      </c>
      <c r="D23" s="49">
        <v>0</v>
      </c>
      <c r="E23" s="50">
        <f>+B23+C23+D23</f>
        <v>9670</v>
      </c>
      <c r="F23" s="51">
        <f>ROUND(E23*0.17,0)</f>
        <v>1644</v>
      </c>
      <c r="G23" s="52">
        <f>+E23+F23</f>
        <v>11314</v>
      </c>
    </row>
    <row r="24" spans="2:7" ht="20.25" customHeight="1">
      <c r="B24" s="36"/>
      <c r="C24" s="36"/>
      <c r="D24" s="36" t="s">
        <v>156</v>
      </c>
      <c r="E24" s="37"/>
      <c r="F24" s="36"/>
      <c r="G24" s="37"/>
    </row>
    <row r="25" spans="2:7" ht="20.25" customHeight="1">
      <c r="B25" s="34"/>
      <c r="C25" s="34"/>
      <c r="D25" s="34"/>
      <c r="E25" s="34"/>
      <c r="F25" s="34"/>
      <c r="G25" s="34"/>
    </row>
    <row r="26" spans="2:7" ht="20.25" customHeight="1">
      <c r="B26" t="s">
        <v>81</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view="pageBreakPreview" zoomScaleNormal="100" zoomScaleSheetLayoutView="100" workbookViewId="0">
      <selection activeCell="F45" sqref="F45"/>
    </sheetView>
  </sheetViews>
  <sheetFormatPr defaultColWidth="5.375" defaultRowHeight="22.5" customHeight="1"/>
  <cols>
    <col min="1" max="1" width="2.5" customWidth="1"/>
    <col min="2" max="2" width="15.25" customWidth="1"/>
    <col min="3" max="12" width="8.375" customWidth="1"/>
    <col min="13" max="15" width="11.75" customWidth="1"/>
  </cols>
  <sheetData>
    <row r="1" spans="1:13" ht="26.25" customHeight="1" thickBot="1">
      <c r="A1" t="s">
        <v>143</v>
      </c>
    </row>
    <row r="2" spans="1:13" ht="38.25" customHeight="1" thickBot="1">
      <c r="A2" s="451" t="s">
        <v>82</v>
      </c>
      <c r="B2" s="452"/>
      <c r="C2" s="453" t="s">
        <v>83</v>
      </c>
      <c r="D2" s="454"/>
      <c r="E2" s="453" t="s">
        <v>84</v>
      </c>
      <c r="F2" s="455"/>
      <c r="G2" s="453" t="s">
        <v>85</v>
      </c>
      <c r="H2" s="455"/>
      <c r="I2" s="453" t="s">
        <v>86</v>
      </c>
      <c r="J2" s="456"/>
      <c r="K2" s="453" t="s">
        <v>87</v>
      </c>
      <c r="L2" s="457"/>
    </row>
    <row r="3" spans="1:13" ht="27.75" customHeight="1" thickTop="1">
      <c r="A3" s="53" t="s">
        <v>88</v>
      </c>
      <c r="B3" s="54"/>
      <c r="C3" s="465">
        <f>+C5+C7</f>
        <v>2138400</v>
      </c>
      <c r="D3" s="466"/>
      <c r="E3" s="465">
        <f t="shared" ref="E3:K3" si="0">+E5+E7</f>
        <v>2828520</v>
      </c>
      <c r="F3" s="466"/>
      <c r="G3" s="465">
        <f>+G5+G7</f>
        <v>3546720</v>
      </c>
      <c r="H3" s="466"/>
      <c r="I3" s="465">
        <f t="shared" si="0"/>
        <v>3903120</v>
      </c>
      <c r="J3" s="467"/>
      <c r="K3" s="465">
        <f t="shared" si="0"/>
        <v>4414500</v>
      </c>
      <c r="L3" s="468"/>
      <c r="M3" s="55"/>
    </row>
    <row r="4" spans="1:13" ht="13.5">
      <c r="A4" s="56"/>
      <c r="B4" s="460" t="s">
        <v>89</v>
      </c>
      <c r="C4" s="57">
        <v>4320</v>
      </c>
      <c r="D4" s="58">
        <v>305</v>
      </c>
      <c r="E4" s="57">
        <v>4320</v>
      </c>
      <c r="F4" s="59">
        <v>401</v>
      </c>
      <c r="G4" s="57">
        <v>4320</v>
      </c>
      <c r="H4" s="58">
        <v>506</v>
      </c>
      <c r="I4" s="57">
        <v>4320</v>
      </c>
      <c r="J4" s="59">
        <v>556</v>
      </c>
      <c r="K4" s="57">
        <v>4320</v>
      </c>
      <c r="L4" s="60">
        <v>625</v>
      </c>
      <c r="M4" s="55"/>
    </row>
    <row r="5" spans="1:13" ht="27.75" customHeight="1">
      <c r="A5" s="56"/>
      <c r="B5" s="461"/>
      <c r="C5" s="462">
        <f>+C4*D4</f>
        <v>1317600</v>
      </c>
      <c r="D5" s="458"/>
      <c r="E5" s="462">
        <f>+E4*F4</f>
        <v>1732320</v>
      </c>
      <c r="F5" s="463"/>
      <c r="G5" s="458">
        <f>+G4*H4</f>
        <v>2185920</v>
      </c>
      <c r="H5" s="458"/>
      <c r="I5" s="462">
        <f>+I4*J4</f>
        <v>2401920</v>
      </c>
      <c r="J5" s="464"/>
      <c r="K5" s="458">
        <f>+K4*L4</f>
        <v>2700000</v>
      </c>
      <c r="L5" s="459"/>
      <c r="M5" s="55"/>
    </row>
    <row r="6" spans="1:13" ht="13.5">
      <c r="A6" s="56"/>
      <c r="B6" s="460" t="s">
        <v>90</v>
      </c>
      <c r="C6" s="57">
        <v>2700</v>
      </c>
      <c r="D6" s="58">
        <v>304</v>
      </c>
      <c r="E6" s="57">
        <v>2700</v>
      </c>
      <c r="F6" s="59">
        <v>406</v>
      </c>
      <c r="G6" s="57">
        <v>2700</v>
      </c>
      <c r="H6" s="58">
        <v>504</v>
      </c>
      <c r="I6" s="57">
        <v>2700</v>
      </c>
      <c r="J6" s="59">
        <v>556</v>
      </c>
      <c r="K6" s="57">
        <v>2700</v>
      </c>
      <c r="L6" s="60">
        <v>635</v>
      </c>
      <c r="M6" s="55"/>
    </row>
    <row r="7" spans="1:13" ht="27.75" customHeight="1">
      <c r="A7" s="61"/>
      <c r="B7" s="461"/>
      <c r="C7" s="462">
        <f>+C6*D6</f>
        <v>820800</v>
      </c>
      <c r="D7" s="458"/>
      <c r="E7" s="462">
        <f>+E6*F6</f>
        <v>1096200</v>
      </c>
      <c r="F7" s="463"/>
      <c r="G7" s="458">
        <f>+G6*H6</f>
        <v>1360800</v>
      </c>
      <c r="H7" s="458"/>
      <c r="I7" s="462">
        <f>+I6*J6</f>
        <v>1501200</v>
      </c>
      <c r="J7" s="464"/>
      <c r="K7" s="458">
        <f>+K6*L6</f>
        <v>1714500</v>
      </c>
      <c r="L7" s="459"/>
      <c r="M7" s="55"/>
    </row>
    <row r="8" spans="1:13" ht="27.75" customHeight="1">
      <c r="A8" s="62" t="s">
        <v>49</v>
      </c>
      <c r="B8" s="63"/>
      <c r="C8" s="475">
        <f>+C9</f>
        <v>9468424</v>
      </c>
      <c r="D8" s="476"/>
      <c r="E8" s="475">
        <f t="shared" ref="E8:K8" si="1">+E9</f>
        <v>9468424</v>
      </c>
      <c r="F8" s="476"/>
      <c r="G8" s="475">
        <f t="shared" si="1"/>
        <v>9468424</v>
      </c>
      <c r="H8" s="476"/>
      <c r="I8" s="475">
        <f t="shared" si="1"/>
        <v>9468424</v>
      </c>
      <c r="J8" s="477"/>
      <c r="K8" s="475">
        <f t="shared" si="1"/>
        <v>9468424</v>
      </c>
      <c r="L8" s="478"/>
      <c r="M8" s="55"/>
    </row>
    <row r="9" spans="1:13" ht="27.75" customHeight="1">
      <c r="A9" s="61"/>
      <c r="B9" s="63" t="s">
        <v>91</v>
      </c>
      <c r="C9" s="475">
        <v>9468424</v>
      </c>
      <c r="D9" s="476"/>
      <c r="E9" s="475">
        <v>9468424</v>
      </c>
      <c r="F9" s="476"/>
      <c r="G9" s="475">
        <v>9468424</v>
      </c>
      <c r="H9" s="476"/>
      <c r="I9" s="475">
        <v>9468424</v>
      </c>
      <c r="J9" s="477"/>
      <c r="K9" s="475">
        <v>9468424</v>
      </c>
      <c r="L9" s="478"/>
      <c r="M9" s="55"/>
    </row>
    <row r="10" spans="1:13" ht="27.75" customHeight="1" thickBot="1">
      <c r="A10" s="469" t="s">
        <v>92</v>
      </c>
      <c r="B10" s="470"/>
      <c r="C10" s="471">
        <f>+C3+C8</f>
        <v>11606824</v>
      </c>
      <c r="D10" s="472"/>
      <c r="E10" s="471">
        <f>+E3+E8</f>
        <v>12296944</v>
      </c>
      <c r="F10" s="472"/>
      <c r="G10" s="471">
        <f>+G3+G8</f>
        <v>13015144</v>
      </c>
      <c r="H10" s="472"/>
      <c r="I10" s="471">
        <f>+I3+I8</f>
        <v>13371544</v>
      </c>
      <c r="J10" s="473"/>
      <c r="K10" s="471">
        <f>+K3+K8</f>
        <v>13882924</v>
      </c>
      <c r="L10" s="474"/>
      <c r="M10" s="55"/>
    </row>
    <row r="11" spans="1:13" ht="27.75" customHeight="1" thickTop="1">
      <c r="A11" s="56" t="s">
        <v>93</v>
      </c>
      <c r="B11" s="64"/>
      <c r="C11" s="465">
        <f>+C12</f>
        <v>0</v>
      </c>
      <c r="D11" s="466"/>
      <c r="E11" s="465">
        <f t="shared" ref="E11:K11" si="2">+E12</f>
        <v>0</v>
      </c>
      <c r="F11" s="466"/>
      <c r="G11" s="465">
        <f t="shared" si="2"/>
        <v>0</v>
      </c>
      <c r="H11" s="466"/>
      <c r="I11" s="465">
        <f t="shared" si="2"/>
        <v>0</v>
      </c>
      <c r="J11" s="467"/>
      <c r="K11" s="465">
        <f t="shared" si="2"/>
        <v>0</v>
      </c>
      <c r="L11" s="468"/>
      <c r="M11" s="55"/>
    </row>
    <row r="12" spans="1:13" ht="27.75" customHeight="1">
      <c r="A12" s="61"/>
      <c r="B12" s="63" t="s">
        <v>94</v>
      </c>
      <c r="C12" s="475">
        <v>0</v>
      </c>
      <c r="D12" s="476"/>
      <c r="E12" s="475">
        <v>0</v>
      </c>
      <c r="F12" s="476"/>
      <c r="G12" s="475">
        <v>0</v>
      </c>
      <c r="H12" s="476"/>
      <c r="I12" s="475">
        <v>0</v>
      </c>
      <c r="J12" s="477"/>
      <c r="K12" s="475">
        <v>0</v>
      </c>
      <c r="L12" s="478"/>
      <c r="M12" s="55"/>
    </row>
    <row r="13" spans="1:13" ht="27.75" customHeight="1">
      <c r="A13" s="62" t="s">
        <v>95</v>
      </c>
      <c r="B13" s="63"/>
      <c r="C13" s="475">
        <f>+C14+C15</f>
        <v>13039209</v>
      </c>
      <c r="D13" s="476"/>
      <c r="E13" s="475">
        <f t="shared" ref="E13:K13" si="3">+E14+E15</f>
        <v>13235982</v>
      </c>
      <c r="F13" s="476"/>
      <c r="G13" s="475">
        <f t="shared" si="3"/>
        <v>13812537</v>
      </c>
      <c r="H13" s="476"/>
      <c r="I13" s="475">
        <f t="shared" si="3"/>
        <v>14125604</v>
      </c>
      <c r="J13" s="477"/>
      <c r="K13" s="475">
        <f t="shared" si="3"/>
        <v>13864893</v>
      </c>
      <c r="L13" s="478"/>
      <c r="M13" s="55"/>
    </row>
    <row r="14" spans="1:13" ht="27.75" customHeight="1">
      <c r="A14" s="56"/>
      <c r="B14" s="63" t="s">
        <v>96</v>
      </c>
      <c r="C14" s="475">
        <v>5754039</v>
      </c>
      <c r="D14" s="476"/>
      <c r="E14" s="475">
        <v>5901312</v>
      </c>
      <c r="F14" s="476"/>
      <c r="G14" s="475">
        <v>6427117</v>
      </c>
      <c r="H14" s="476"/>
      <c r="I14" s="475">
        <v>6714684</v>
      </c>
      <c r="J14" s="477"/>
      <c r="K14" s="475">
        <v>6416973</v>
      </c>
      <c r="L14" s="478"/>
      <c r="M14" s="55"/>
    </row>
    <row r="15" spans="1:13" ht="27.75" customHeight="1">
      <c r="A15" s="61"/>
      <c r="B15" s="63" t="s">
        <v>94</v>
      </c>
      <c r="C15" s="475">
        <v>7285170</v>
      </c>
      <c r="D15" s="476"/>
      <c r="E15" s="475">
        <v>7334670</v>
      </c>
      <c r="F15" s="476"/>
      <c r="G15" s="475">
        <v>7385420</v>
      </c>
      <c r="H15" s="476"/>
      <c r="I15" s="475">
        <v>7410920</v>
      </c>
      <c r="J15" s="477"/>
      <c r="K15" s="475">
        <v>7447920</v>
      </c>
      <c r="L15" s="478"/>
      <c r="M15" s="55"/>
    </row>
    <row r="16" spans="1:13" ht="27.75" customHeight="1" thickBot="1">
      <c r="A16" s="469" t="s">
        <v>97</v>
      </c>
      <c r="B16" s="470"/>
      <c r="C16" s="471">
        <f>+C11+C13</f>
        <v>13039209</v>
      </c>
      <c r="D16" s="472"/>
      <c r="E16" s="471">
        <f t="shared" ref="E16:K16" si="4">+E11+E13</f>
        <v>13235982</v>
      </c>
      <c r="F16" s="472"/>
      <c r="G16" s="471">
        <f>+G11+G13</f>
        <v>13812537</v>
      </c>
      <c r="H16" s="472"/>
      <c r="I16" s="471">
        <f t="shared" si="4"/>
        <v>14125604</v>
      </c>
      <c r="J16" s="473"/>
      <c r="K16" s="471">
        <f t="shared" si="4"/>
        <v>13864893</v>
      </c>
      <c r="L16" s="474"/>
      <c r="M16" s="55"/>
    </row>
    <row r="17" spans="1:13" ht="25.5" customHeight="1" thickTop="1" thickBot="1">
      <c r="A17" s="479" t="s">
        <v>98</v>
      </c>
      <c r="B17" s="480"/>
      <c r="C17" s="481">
        <f>C10-C16</f>
        <v>-1432385</v>
      </c>
      <c r="D17" s="482"/>
      <c r="E17" s="481">
        <f t="shared" ref="E17:K17" si="5">E10-E16</f>
        <v>-939038</v>
      </c>
      <c r="F17" s="482"/>
      <c r="G17" s="481">
        <f>G10-G16</f>
        <v>-797393</v>
      </c>
      <c r="H17" s="482"/>
      <c r="I17" s="481">
        <f t="shared" si="5"/>
        <v>-754060</v>
      </c>
      <c r="J17" s="483"/>
      <c r="K17" s="481">
        <f t="shared" si="5"/>
        <v>18031</v>
      </c>
      <c r="L17" s="484"/>
      <c r="M17" s="55"/>
    </row>
    <row r="18" spans="1:13" ht="22.5" customHeight="1">
      <c r="B18" t="s">
        <v>99</v>
      </c>
    </row>
    <row r="19" spans="1:13" ht="22.5" customHeight="1">
      <c r="B19" t="s">
        <v>100</v>
      </c>
    </row>
    <row r="21" spans="1:13" ht="26.25" customHeight="1" thickBot="1">
      <c r="A21" t="s">
        <v>142</v>
      </c>
    </row>
    <row r="22" spans="1:13" ht="38.25" customHeight="1" thickBot="1">
      <c r="A22" s="451" t="s">
        <v>82</v>
      </c>
      <c r="B22" s="452"/>
      <c r="C22" s="453" t="s">
        <v>83</v>
      </c>
      <c r="D22" s="454"/>
      <c r="E22" s="453" t="s">
        <v>84</v>
      </c>
      <c r="F22" s="455"/>
      <c r="G22" s="453" t="s">
        <v>85</v>
      </c>
      <c r="H22" s="455"/>
      <c r="I22" s="453" t="s">
        <v>86</v>
      </c>
      <c r="J22" s="456"/>
      <c r="K22" s="453" t="s">
        <v>87</v>
      </c>
      <c r="L22" s="457"/>
    </row>
    <row r="23" spans="1:13" ht="27.75" customHeight="1" thickTop="1">
      <c r="A23" s="53" t="s">
        <v>88</v>
      </c>
      <c r="B23" s="54"/>
      <c r="C23" s="465">
        <f>+C25+C27</f>
        <v>2178000</v>
      </c>
      <c r="D23" s="466"/>
      <c r="E23" s="465">
        <f t="shared" ref="E23" si="6">+E25+E27</f>
        <v>2880900</v>
      </c>
      <c r="F23" s="466"/>
      <c r="G23" s="465">
        <f t="shared" ref="G23" si="7">+G25+G27</f>
        <v>3612400</v>
      </c>
      <c r="H23" s="466"/>
      <c r="I23" s="465">
        <f t="shared" ref="I23" si="8">+I25+I27</f>
        <v>3975400</v>
      </c>
      <c r="J23" s="467"/>
      <c r="K23" s="465">
        <f t="shared" ref="K23" si="9">+K25+K27</f>
        <v>4496250</v>
      </c>
      <c r="L23" s="468"/>
      <c r="M23" s="55"/>
    </row>
    <row r="24" spans="1:13" ht="13.5">
      <c r="A24" s="56"/>
      <c r="B24" s="460" t="s">
        <v>89</v>
      </c>
      <c r="C24" s="57">
        <v>4400</v>
      </c>
      <c r="D24" s="58">
        <v>305</v>
      </c>
      <c r="E24" s="57">
        <v>4400</v>
      </c>
      <c r="F24" s="59">
        <v>401</v>
      </c>
      <c r="G24" s="57">
        <v>4400</v>
      </c>
      <c r="H24" s="58">
        <v>506</v>
      </c>
      <c r="I24" s="57">
        <v>4400</v>
      </c>
      <c r="J24" s="59">
        <v>556</v>
      </c>
      <c r="K24" s="57">
        <v>4400</v>
      </c>
      <c r="L24" s="60">
        <v>625</v>
      </c>
      <c r="M24" s="55"/>
    </row>
    <row r="25" spans="1:13" ht="27.75" customHeight="1">
      <c r="A25" s="56"/>
      <c r="B25" s="461"/>
      <c r="C25" s="462">
        <f>+C24*D24</f>
        <v>1342000</v>
      </c>
      <c r="D25" s="458"/>
      <c r="E25" s="462">
        <f>+E24*F24</f>
        <v>1764400</v>
      </c>
      <c r="F25" s="463"/>
      <c r="G25" s="458">
        <f>+G24*H24</f>
        <v>2226400</v>
      </c>
      <c r="H25" s="458"/>
      <c r="I25" s="462">
        <f>+I24*J24</f>
        <v>2446400</v>
      </c>
      <c r="J25" s="464"/>
      <c r="K25" s="458">
        <f>+K24*L24</f>
        <v>2750000</v>
      </c>
      <c r="L25" s="459"/>
      <c r="M25" s="55"/>
    </row>
    <row r="26" spans="1:13" ht="13.5">
      <c r="A26" s="56"/>
      <c r="B26" s="460" t="s">
        <v>90</v>
      </c>
      <c r="C26" s="57">
        <v>2750</v>
      </c>
      <c r="D26" s="58">
        <v>304</v>
      </c>
      <c r="E26" s="57">
        <v>2750</v>
      </c>
      <c r="F26" s="59">
        <v>406</v>
      </c>
      <c r="G26" s="57">
        <v>2750</v>
      </c>
      <c r="H26" s="58">
        <v>504</v>
      </c>
      <c r="I26" s="57">
        <v>2750</v>
      </c>
      <c r="J26" s="59">
        <v>556</v>
      </c>
      <c r="K26" s="57">
        <v>2750</v>
      </c>
      <c r="L26" s="60">
        <v>635</v>
      </c>
      <c r="M26" s="55"/>
    </row>
    <row r="27" spans="1:13" ht="27.75" customHeight="1">
      <c r="A27" s="61"/>
      <c r="B27" s="461"/>
      <c r="C27" s="462">
        <f>+C26*D26</f>
        <v>836000</v>
      </c>
      <c r="D27" s="458"/>
      <c r="E27" s="462">
        <f>+E26*F26</f>
        <v>1116500</v>
      </c>
      <c r="F27" s="463"/>
      <c r="G27" s="458">
        <f>+G26*H26</f>
        <v>1386000</v>
      </c>
      <c r="H27" s="458"/>
      <c r="I27" s="462">
        <f>+I26*J26</f>
        <v>1529000</v>
      </c>
      <c r="J27" s="464"/>
      <c r="K27" s="458">
        <f>+K26*L26</f>
        <v>1746250</v>
      </c>
      <c r="L27" s="459"/>
      <c r="M27" s="55"/>
    </row>
    <row r="28" spans="1:13" ht="27.75" customHeight="1">
      <c r="A28" s="62" t="s">
        <v>49</v>
      </c>
      <c r="B28" s="63"/>
      <c r="C28" s="475">
        <f>+C29</f>
        <v>9468424</v>
      </c>
      <c r="D28" s="476"/>
      <c r="E28" s="475">
        <f t="shared" ref="E28:K28" si="10">+E29</f>
        <v>9468424</v>
      </c>
      <c r="F28" s="476"/>
      <c r="G28" s="475">
        <f t="shared" si="10"/>
        <v>9468424</v>
      </c>
      <c r="H28" s="476"/>
      <c r="I28" s="475">
        <f t="shared" si="10"/>
        <v>9468424</v>
      </c>
      <c r="J28" s="477"/>
      <c r="K28" s="475">
        <f t="shared" si="10"/>
        <v>9468424</v>
      </c>
      <c r="L28" s="478"/>
      <c r="M28" s="55"/>
    </row>
    <row r="29" spans="1:13" ht="27.75" customHeight="1">
      <c r="A29" s="61"/>
      <c r="B29" s="63" t="s">
        <v>91</v>
      </c>
      <c r="C29" s="475">
        <v>9468424</v>
      </c>
      <c r="D29" s="476"/>
      <c r="E29" s="475">
        <v>9468424</v>
      </c>
      <c r="F29" s="476"/>
      <c r="G29" s="475">
        <v>9468424</v>
      </c>
      <c r="H29" s="476"/>
      <c r="I29" s="475">
        <v>9468424</v>
      </c>
      <c r="J29" s="477"/>
      <c r="K29" s="475">
        <v>9468424</v>
      </c>
      <c r="L29" s="478"/>
      <c r="M29" s="55"/>
    </row>
    <row r="30" spans="1:13" ht="27.75" customHeight="1" thickBot="1">
      <c r="A30" s="469" t="s">
        <v>92</v>
      </c>
      <c r="B30" s="470"/>
      <c r="C30" s="471">
        <f>+C23+C28</f>
        <v>11646424</v>
      </c>
      <c r="D30" s="472"/>
      <c r="E30" s="471">
        <f>+E23+E28</f>
        <v>12349324</v>
      </c>
      <c r="F30" s="472"/>
      <c r="G30" s="471">
        <f>+G23+G28</f>
        <v>13080824</v>
      </c>
      <c r="H30" s="472"/>
      <c r="I30" s="471">
        <f>+I23+I28</f>
        <v>13443824</v>
      </c>
      <c r="J30" s="473"/>
      <c r="K30" s="471">
        <f>+K23+K28</f>
        <v>13964674</v>
      </c>
      <c r="L30" s="474"/>
      <c r="M30" s="55"/>
    </row>
    <row r="31" spans="1:13" ht="27.75" customHeight="1" thickTop="1">
      <c r="A31" s="56" t="s">
        <v>93</v>
      </c>
      <c r="B31" s="64"/>
      <c r="C31" s="465">
        <f>+C32</f>
        <v>0</v>
      </c>
      <c r="D31" s="466"/>
      <c r="E31" s="465">
        <f t="shared" ref="E31:K31" si="11">+E32</f>
        <v>0</v>
      </c>
      <c r="F31" s="466"/>
      <c r="G31" s="465">
        <f t="shared" si="11"/>
        <v>0</v>
      </c>
      <c r="H31" s="466"/>
      <c r="I31" s="465">
        <f t="shared" si="11"/>
        <v>0</v>
      </c>
      <c r="J31" s="467"/>
      <c r="K31" s="465">
        <f t="shared" si="11"/>
        <v>0</v>
      </c>
      <c r="L31" s="468"/>
      <c r="M31" s="55"/>
    </row>
    <row r="32" spans="1:13" ht="27.75" customHeight="1">
      <c r="A32" s="61"/>
      <c r="B32" s="63" t="s">
        <v>94</v>
      </c>
      <c r="C32" s="475">
        <v>0</v>
      </c>
      <c r="D32" s="476"/>
      <c r="E32" s="475">
        <v>0</v>
      </c>
      <c r="F32" s="476"/>
      <c r="G32" s="475">
        <v>0</v>
      </c>
      <c r="H32" s="476"/>
      <c r="I32" s="475">
        <v>0</v>
      </c>
      <c r="J32" s="477"/>
      <c r="K32" s="475">
        <v>0</v>
      </c>
      <c r="L32" s="478"/>
      <c r="M32" s="55"/>
    </row>
    <row r="33" spans="1:13" ht="27.75" customHeight="1">
      <c r="A33" s="62" t="s">
        <v>95</v>
      </c>
      <c r="B33" s="63"/>
      <c r="C33" s="475">
        <f>+C34+C35</f>
        <v>13039209</v>
      </c>
      <c r="D33" s="476"/>
      <c r="E33" s="475">
        <f t="shared" ref="E33" si="12">+E34+E35</f>
        <v>13235982</v>
      </c>
      <c r="F33" s="476"/>
      <c r="G33" s="475">
        <f t="shared" ref="G33" si="13">+G34+G35</f>
        <v>13812537</v>
      </c>
      <c r="H33" s="476"/>
      <c r="I33" s="475">
        <f t="shared" ref="I33" si="14">+I34+I35</f>
        <v>14125604</v>
      </c>
      <c r="J33" s="477"/>
      <c r="K33" s="475">
        <f t="shared" ref="K33" si="15">+K34+K35</f>
        <v>13864893</v>
      </c>
      <c r="L33" s="478"/>
      <c r="M33" s="55"/>
    </row>
    <row r="34" spans="1:13" ht="27.75" customHeight="1">
      <c r="A34" s="56"/>
      <c r="B34" s="63" t="s">
        <v>96</v>
      </c>
      <c r="C34" s="475">
        <v>5754039</v>
      </c>
      <c r="D34" s="476"/>
      <c r="E34" s="475">
        <v>5901312</v>
      </c>
      <c r="F34" s="476"/>
      <c r="G34" s="475">
        <v>6427117</v>
      </c>
      <c r="H34" s="476"/>
      <c r="I34" s="475">
        <v>6714684</v>
      </c>
      <c r="J34" s="477"/>
      <c r="K34" s="475">
        <v>6416973</v>
      </c>
      <c r="L34" s="478"/>
      <c r="M34" s="55"/>
    </row>
    <row r="35" spans="1:13" ht="27.75" customHeight="1">
      <c r="A35" s="61"/>
      <c r="B35" s="63" t="s">
        <v>94</v>
      </c>
      <c r="C35" s="475">
        <v>7285170</v>
      </c>
      <c r="D35" s="476"/>
      <c r="E35" s="475">
        <v>7334670</v>
      </c>
      <c r="F35" s="476"/>
      <c r="G35" s="475">
        <v>7385420</v>
      </c>
      <c r="H35" s="476"/>
      <c r="I35" s="475">
        <v>7410920</v>
      </c>
      <c r="J35" s="477"/>
      <c r="K35" s="475">
        <v>7447920</v>
      </c>
      <c r="L35" s="478"/>
      <c r="M35" s="55"/>
    </row>
    <row r="36" spans="1:13" ht="27.75" customHeight="1" thickBot="1">
      <c r="A36" s="469" t="s">
        <v>97</v>
      </c>
      <c r="B36" s="470"/>
      <c r="C36" s="471">
        <f>+C31+C33</f>
        <v>13039209</v>
      </c>
      <c r="D36" s="472"/>
      <c r="E36" s="471">
        <f t="shared" ref="E36" si="16">+E31+E33</f>
        <v>13235982</v>
      </c>
      <c r="F36" s="472"/>
      <c r="G36" s="471">
        <f t="shared" ref="G36" si="17">+G31+G33</f>
        <v>13812537</v>
      </c>
      <c r="H36" s="472"/>
      <c r="I36" s="471">
        <f t="shared" ref="I36" si="18">+I31+I33</f>
        <v>14125604</v>
      </c>
      <c r="J36" s="473"/>
      <c r="K36" s="471">
        <f t="shared" ref="K36" si="19">+K31+K33</f>
        <v>13864893</v>
      </c>
      <c r="L36" s="474"/>
      <c r="M36" s="55"/>
    </row>
    <row r="37" spans="1:13" ht="25.5" customHeight="1" thickTop="1" thickBot="1">
      <c r="A37" s="479" t="s">
        <v>98</v>
      </c>
      <c r="B37" s="480"/>
      <c r="C37" s="481">
        <f>C30-C36</f>
        <v>-1392785</v>
      </c>
      <c r="D37" s="482"/>
      <c r="E37" s="481">
        <f t="shared" ref="E37" si="20">E30-E36</f>
        <v>-886658</v>
      </c>
      <c r="F37" s="482"/>
      <c r="G37" s="481">
        <f t="shared" ref="G37" si="21">G30-G36</f>
        <v>-731713</v>
      </c>
      <c r="H37" s="482"/>
      <c r="I37" s="481">
        <f t="shared" ref="I37" si="22">I30-I36</f>
        <v>-681780</v>
      </c>
      <c r="J37" s="483"/>
      <c r="K37" s="481">
        <f t="shared" ref="K37" si="23">K30-K36</f>
        <v>99781</v>
      </c>
      <c r="L37" s="484"/>
      <c r="M37" s="55"/>
    </row>
    <row r="38" spans="1:13" ht="22.5" customHeight="1">
      <c r="B38" t="s">
        <v>99</v>
      </c>
    </row>
    <row r="39" spans="1:13" ht="22.5" customHeight="1">
      <c r="B39" t="s">
        <v>100</v>
      </c>
    </row>
    <row r="41" spans="1:13" ht="26.25" customHeight="1" thickBot="1">
      <c r="A41" t="s">
        <v>144</v>
      </c>
    </row>
    <row r="42" spans="1:13" ht="38.25" customHeight="1" thickBot="1">
      <c r="A42" s="451" t="s">
        <v>82</v>
      </c>
      <c r="B42" s="452"/>
      <c r="C42" s="453" t="s">
        <v>83</v>
      </c>
      <c r="D42" s="454"/>
      <c r="E42" s="453" t="s">
        <v>84</v>
      </c>
      <c r="F42" s="455"/>
      <c r="G42" s="453" t="s">
        <v>85</v>
      </c>
      <c r="H42" s="455"/>
      <c r="I42" s="453" t="s">
        <v>86</v>
      </c>
      <c r="J42" s="456"/>
      <c r="K42" s="453" t="s">
        <v>87</v>
      </c>
      <c r="L42" s="457"/>
    </row>
    <row r="43" spans="1:13" ht="27.75" customHeight="1" thickTop="1">
      <c r="A43" s="53" t="s">
        <v>88</v>
      </c>
      <c r="B43" s="54"/>
      <c r="C43" s="465">
        <f>+C45+C47</f>
        <v>2395800</v>
      </c>
      <c r="D43" s="466"/>
      <c r="E43" s="465">
        <f t="shared" ref="E43" si="24">+E45+E47</f>
        <v>3168990</v>
      </c>
      <c r="F43" s="466"/>
      <c r="G43" s="465">
        <f t="shared" ref="G43" si="25">+G45+G47</f>
        <v>3973640</v>
      </c>
      <c r="H43" s="466"/>
      <c r="I43" s="465">
        <f t="shared" ref="I43" si="26">+I45+I47</f>
        <v>4372940</v>
      </c>
      <c r="J43" s="467"/>
      <c r="K43" s="465">
        <f t="shared" ref="K43" si="27">+K45+K47</f>
        <v>4945875</v>
      </c>
      <c r="L43" s="468"/>
      <c r="M43" s="55"/>
    </row>
    <row r="44" spans="1:13" ht="13.5">
      <c r="A44" s="56"/>
      <c r="B44" s="460" t="s">
        <v>89</v>
      </c>
      <c r="C44" s="57">
        <v>4840</v>
      </c>
      <c r="D44" s="58">
        <v>305</v>
      </c>
      <c r="E44" s="57">
        <v>4840</v>
      </c>
      <c r="F44" s="59">
        <v>401</v>
      </c>
      <c r="G44" s="57">
        <v>4840</v>
      </c>
      <c r="H44" s="58">
        <v>506</v>
      </c>
      <c r="I44" s="57">
        <v>4840</v>
      </c>
      <c r="J44" s="59">
        <v>556</v>
      </c>
      <c r="K44" s="57">
        <v>4840</v>
      </c>
      <c r="L44" s="60">
        <v>625</v>
      </c>
      <c r="M44" s="55"/>
    </row>
    <row r="45" spans="1:13" ht="27.75" customHeight="1">
      <c r="A45" s="56"/>
      <c r="B45" s="461"/>
      <c r="C45" s="462">
        <f>+C44*D44</f>
        <v>1476200</v>
      </c>
      <c r="D45" s="458"/>
      <c r="E45" s="462">
        <f>+E44*F44</f>
        <v>1940840</v>
      </c>
      <c r="F45" s="463"/>
      <c r="G45" s="458">
        <f>+G44*H44</f>
        <v>2449040</v>
      </c>
      <c r="H45" s="458"/>
      <c r="I45" s="462">
        <f>+I44*J44</f>
        <v>2691040</v>
      </c>
      <c r="J45" s="464"/>
      <c r="K45" s="458">
        <f>+K44*L44</f>
        <v>3025000</v>
      </c>
      <c r="L45" s="459"/>
      <c r="M45" s="55"/>
    </row>
    <row r="46" spans="1:13" ht="13.5">
      <c r="A46" s="56"/>
      <c r="B46" s="460" t="s">
        <v>90</v>
      </c>
      <c r="C46" s="57">
        <v>3025</v>
      </c>
      <c r="D46" s="58">
        <v>304</v>
      </c>
      <c r="E46" s="57">
        <v>3025</v>
      </c>
      <c r="F46" s="59">
        <v>406</v>
      </c>
      <c r="G46" s="57">
        <v>3025</v>
      </c>
      <c r="H46" s="58">
        <v>504</v>
      </c>
      <c r="I46" s="57">
        <v>3025</v>
      </c>
      <c r="J46" s="59">
        <v>556</v>
      </c>
      <c r="K46" s="57">
        <v>3025</v>
      </c>
      <c r="L46" s="60">
        <v>635</v>
      </c>
      <c r="M46" s="55"/>
    </row>
    <row r="47" spans="1:13" ht="27.75" customHeight="1">
      <c r="A47" s="61"/>
      <c r="B47" s="461"/>
      <c r="C47" s="462">
        <f>+C46*D46</f>
        <v>919600</v>
      </c>
      <c r="D47" s="458"/>
      <c r="E47" s="462">
        <f>+E46*F46</f>
        <v>1228150</v>
      </c>
      <c r="F47" s="463"/>
      <c r="G47" s="458">
        <f>+G46*H46</f>
        <v>1524600</v>
      </c>
      <c r="H47" s="458"/>
      <c r="I47" s="462">
        <f>+I46*J46</f>
        <v>1681900</v>
      </c>
      <c r="J47" s="464"/>
      <c r="K47" s="458">
        <f>+K46*L46</f>
        <v>1920875</v>
      </c>
      <c r="L47" s="459"/>
      <c r="M47" s="55"/>
    </row>
    <row r="48" spans="1:13" ht="27.75" customHeight="1">
      <c r="A48" s="62" t="s">
        <v>49</v>
      </c>
      <c r="B48" s="63"/>
      <c r="C48" s="475">
        <f>+C49</f>
        <v>9468424</v>
      </c>
      <c r="D48" s="476"/>
      <c r="E48" s="475">
        <f t="shared" ref="E48:K48" si="28">+E49</f>
        <v>9468424</v>
      </c>
      <c r="F48" s="476"/>
      <c r="G48" s="475">
        <f t="shared" si="28"/>
        <v>9468424</v>
      </c>
      <c r="H48" s="476"/>
      <c r="I48" s="475">
        <f t="shared" si="28"/>
        <v>9468424</v>
      </c>
      <c r="J48" s="477"/>
      <c r="K48" s="475">
        <f t="shared" si="28"/>
        <v>9468424</v>
      </c>
      <c r="L48" s="478"/>
      <c r="M48" s="55"/>
    </row>
    <row r="49" spans="1:13" ht="27.75" customHeight="1">
      <c r="A49" s="61"/>
      <c r="B49" s="63" t="s">
        <v>91</v>
      </c>
      <c r="C49" s="475">
        <v>9468424</v>
      </c>
      <c r="D49" s="476"/>
      <c r="E49" s="475">
        <v>9468424</v>
      </c>
      <c r="F49" s="476"/>
      <c r="G49" s="475">
        <v>9468424</v>
      </c>
      <c r="H49" s="476"/>
      <c r="I49" s="475">
        <v>9468424</v>
      </c>
      <c r="J49" s="477"/>
      <c r="K49" s="475">
        <v>9468424</v>
      </c>
      <c r="L49" s="478"/>
      <c r="M49" s="55"/>
    </row>
    <row r="50" spans="1:13" ht="27.75" customHeight="1" thickBot="1">
      <c r="A50" s="469" t="s">
        <v>92</v>
      </c>
      <c r="B50" s="470"/>
      <c r="C50" s="471">
        <f>+C43+C48</f>
        <v>11864224</v>
      </c>
      <c r="D50" s="472"/>
      <c r="E50" s="471">
        <f>+E43+E48</f>
        <v>12637414</v>
      </c>
      <c r="F50" s="472"/>
      <c r="G50" s="471">
        <f>+G43+G48</f>
        <v>13442064</v>
      </c>
      <c r="H50" s="472"/>
      <c r="I50" s="471">
        <f>+I43+I48</f>
        <v>13841364</v>
      </c>
      <c r="J50" s="473"/>
      <c r="K50" s="471">
        <f>+K43+K48</f>
        <v>14414299</v>
      </c>
      <c r="L50" s="474"/>
      <c r="M50" s="55"/>
    </row>
    <row r="51" spans="1:13" ht="27.75" customHeight="1" thickTop="1">
      <c r="A51" s="56" t="s">
        <v>93</v>
      </c>
      <c r="B51" s="64"/>
      <c r="C51" s="465">
        <f>+C52</f>
        <v>0</v>
      </c>
      <c r="D51" s="466"/>
      <c r="E51" s="465">
        <f t="shared" ref="E51:K51" si="29">+E52</f>
        <v>0</v>
      </c>
      <c r="F51" s="466"/>
      <c r="G51" s="465">
        <f t="shared" si="29"/>
        <v>0</v>
      </c>
      <c r="H51" s="466"/>
      <c r="I51" s="465">
        <f t="shared" si="29"/>
        <v>0</v>
      </c>
      <c r="J51" s="467"/>
      <c r="K51" s="465">
        <f t="shared" si="29"/>
        <v>0</v>
      </c>
      <c r="L51" s="468"/>
      <c r="M51" s="55"/>
    </row>
    <row r="52" spans="1:13" ht="27.75" customHeight="1">
      <c r="A52" s="61"/>
      <c r="B52" s="63" t="s">
        <v>94</v>
      </c>
      <c r="C52" s="475">
        <v>0</v>
      </c>
      <c r="D52" s="476"/>
      <c r="E52" s="475">
        <v>0</v>
      </c>
      <c r="F52" s="476"/>
      <c r="G52" s="475">
        <v>0</v>
      </c>
      <c r="H52" s="476"/>
      <c r="I52" s="475">
        <v>0</v>
      </c>
      <c r="J52" s="477"/>
      <c r="K52" s="475">
        <v>0</v>
      </c>
      <c r="L52" s="478"/>
      <c r="M52" s="55"/>
    </row>
    <row r="53" spans="1:13" ht="27.75" customHeight="1">
      <c r="A53" s="62" t="s">
        <v>95</v>
      </c>
      <c r="B53" s="63"/>
      <c r="C53" s="475">
        <f>+C54+C55</f>
        <v>13039209</v>
      </c>
      <c r="D53" s="476"/>
      <c r="E53" s="475">
        <f t="shared" ref="E53" si="30">+E54+E55</f>
        <v>13235982</v>
      </c>
      <c r="F53" s="476"/>
      <c r="G53" s="475">
        <f t="shared" ref="G53" si="31">+G54+G55</f>
        <v>13812537</v>
      </c>
      <c r="H53" s="476"/>
      <c r="I53" s="475">
        <f t="shared" ref="I53" si="32">+I54+I55</f>
        <v>14125604</v>
      </c>
      <c r="J53" s="477"/>
      <c r="K53" s="475">
        <f t="shared" ref="K53" si="33">+K54+K55</f>
        <v>13864893</v>
      </c>
      <c r="L53" s="478"/>
      <c r="M53" s="55"/>
    </row>
    <row r="54" spans="1:13" ht="27.75" customHeight="1">
      <c r="A54" s="56"/>
      <c r="B54" s="63" t="s">
        <v>96</v>
      </c>
      <c r="C54" s="475">
        <v>5754039</v>
      </c>
      <c r="D54" s="476"/>
      <c r="E54" s="475">
        <v>5901312</v>
      </c>
      <c r="F54" s="476"/>
      <c r="G54" s="475">
        <v>6427117</v>
      </c>
      <c r="H54" s="476"/>
      <c r="I54" s="475">
        <v>6714684</v>
      </c>
      <c r="J54" s="477"/>
      <c r="K54" s="475">
        <v>6416973</v>
      </c>
      <c r="L54" s="478"/>
      <c r="M54" s="55"/>
    </row>
    <row r="55" spans="1:13" ht="27.75" customHeight="1">
      <c r="A55" s="61"/>
      <c r="B55" s="63" t="s">
        <v>94</v>
      </c>
      <c r="C55" s="475">
        <v>7285170</v>
      </c>
      <c r="D55" s="476"/>
      <c r="E55" s="475">
        <v>7334670</v>
      </c>
      <c r="F55" s="476"/>
      <c r="G55" s="475">
        <v>7385420</v>
      </c>
      <c r="H55" s="476"/>
      <c r="I55" s="475">
        <v>7410920</v>
      </c>
      <c r="J55" s="477"/>
      <c r="K55" s="475">
        <v>7447920</v>
      </c>
      <c r="L55" s="478"/>
      <c r="M55" s="55"/>
    </row>
    <row r="56" spans="1:13" ht="27.75" customHeight="1" thickBot="1">
      <c r="A56" s="469" t="s">
        <v>97</v>
      </c>
      <c r="B56" s="470"/>
      <c r="C56" s="471">
        <f>+C51+C53</f>
        <v>13039209</v>
      </c>
      <c r="D56" s="472"/>
      <c r="E56" s="471">
        <f t="shared" ref="E56" si="34">+E51+E53</f>
        <v>13235982</v>
      </c>
      <c r="F56" s="472"/>
      <c r="G56" s="471">
        <f t="shared" ref="G56" si="35">+G51+G53</f>
        <v>13812537</v>
      </c>
      <c r="H56" s="472"/>
      <c r="I56" s="471">
        <f t="shared" ref="I56" si="36">+I51+I53</f>
        <v>14125604</v>
      </c>
      <c r="J56" s="473"/>
      <c r="K56" s="471">
        <f t="shared" ref="K56" si="37">+K51+K53</f>
        <v>13864893</v>
      </c>
      <c r="L56" s="474"/>
      <c r="M56" s="55"/>
    </row>
    <row r="57" spans="1:13" ht="25.5" customHeight="1" thickTop="1" thickBot="1">
      <c r="A57" s="479" t="s">
        <v>98</v>
      </c>
      <c r="B57" s="480"/>
      <c r="C57" s="481">
        <f>C50-C56</f>
        <v>-1174985</v>
      </c>
      <c r="D57" s="482"/>
      <c r="E57" s="481">
        <f t="shared" ref="E57" si="38">E50-E56</f>
        <v>-598568</v>
      </c>
      <c r="F57" s="482"/>
      <c r="G57" s="481">
        <f t="shared" ref="G57" si="39">G50-G56</f>
        <v>-370473</v>
      </c>
      <c r="H57" s="482"/>
      <c r="I57" s="481">
        <f t="shared" ref="I57" si="40">I50-I56</f>
        <v>-284240</v>
      </c>
      <c r="J57" s="483"/>
      <c r="K57" s="481">
        <f t="shared" ref="K57" si="41">K50-K56</f>
        <v>549406</v>
      </c>
      <c r="L57" s="484"/>
      <c r="M57" s="55"/>
    </row>
    <row r="58" spans="1:13" ht="22.5" customHeight="1">
      <c r="B58" t="s">
        <v>99</v>
      </c>
    </row>
    <row r="59" spans="1:13" ht="22.5" customHeight="1">
      <c r="B59" t="s">
        <v>100</v>
      </c>
    </row>
    <row r="61" spans="1:13" ht="26.25" customHeight="1" thickBot="1">
      <c r="A61" t="s">
        <v>145</v>
      </c>
    </row>
    <row r="62" spans="1:13" ht="38.25" customHeight="1" thickBot="1">
      <c r="A62" s="451" t="s">
        <v>82</v>
      </c>
      <c r="B62" s="452"/>
      <c r="C62" s="453" t="s">
        <v>83</v>
      </c>
      <c r="D62" s="454"/>
      <c r="E62" s="453" t="s">
        <v>84</v>
      </c>
      <c r="F62" s="455"/>
      <c r="G62" s="453" t="s">
        <v>85</v>
      </c>
      <c r="H62" s="455"/>
      <c r="I62" s="453" t="s">
        <v>86</v>
      </c>
      <c r="J62" s="456"/>
      <c r="K62" s="453" t="s">
        <v>87</v>
      </c>
      <c r="L62" s="457"/>
    </row>
    <row r="63" spans="1:13" ht="27.75" customHeight="1" thickTop="1">
      <c r="A63" s="53" t="s">
        <v>88</v>
      </c>
      <c r="B63" s="54"/>
      <c r="C63" s="465">
        <f>+C65+C67</f>
        <v>2613600</v>
      </c>
      <c r="D63" s="466"/>
      <c r="E63" s="465">
        <f t="shared" ref="E63" si="42">+E65+E67</f>
        <v>3457080</v>
      </c>
      <c r="F63" s="466"/>
      <c r="G63" s="465">
        <f t="shared" ref="G63" si="43">+G65+G67</f>
        <v>4334880</v>
      </c>
      <c r="H63" s="466"/>
      <c r="I63" s="465">
        <f t="shared" ref="I63" si="44">+I65+I67</f>
        <v>4770480</v>
      </c>
      <c r="J63" s="467"/>
      <c r="K63" s="465">
        <f t="shared" ref="K63" si="45">+K65+K67</f>
        <v>5395500</v>
      </c>
      <c r="L63" s="468"/>
      <c r="M63" s="55"/>
    </row>
    <row r="64" spans="1:13" ht="13.5">
      <c r="A64" s="56"/>
      <c r="B64" s="460" t="s">
        <v>89</v>
      </c>
      <c r="C64" s="57">
        <v>5280</v>
      </c>
      <c r="D64" s="58">
        <v>305</v>
      </c>
      <c r="E64" s="57">
        <v>5280</v>
      </c>
      <c r="F64" s="59">
        <v>401</v>
      </c>
      <c r="G64" s="57">
        <v>5280</v>
      </c>
      <c r="H64" s="58">
        <v>506</v>
      </c>
      <c r="I64" s="57">
        <v>5280</v>
      </c>
      <c r="J64" s="59">
        <v>556</v>
      </c>
      <c r="K64" s="57">
        <v>5280</v>
      </c>
      <c r="L64" s="60">
        <v>625</v>
      </c>
      <c r="M64" s="55"/>
    </row>
    <row r="65" spans="1:13" ht="27.75" customHeight="1">
      <c r="A65" s="56"/>
      <c r="B65" s="461"/>
      <c r="C65" s="462">
        <f>+C64*D64</f>
        <v>1610400</v>
      </c>
      <c r="D65" s="458"/>
      <c r="E65" s="462">
        <f>+E64*F64</f>
        <v>2117280</v>
      </c>
      <c r="F65" s="463"/>
      <c r="G65" s="458">
        <f>+G64*H64</f>
        <v>2671680</v>
      </c>
      <c r="H65" s="458"/>
      <c r="I65" s="462">
        <f>+I64*J64</f>
        <v>2935680</v>
      </c>
      <c r="J65" s="464"/>
      <c r="K65" s="458">
        <f>+K64*L64</f>
        <v>3300000</v>
      </c>
      <c r="L65" s="459"/>
      <c r="M65" s="55"/>
    </row>
    <row r="66" spans="1:13" ht="13.5">
      <c r="A66" s="56"/>
      <c r="B66" s="460" t="s">
        <v>90</v>
      </c>
      <c r="C66" s="57">
        <v>3300</v>
      </c>
      <c r="D66" s="58">
        <v>304</v>
      </c>
      <c r="E66" s="57">
        <v>3300</v>
      </c>
      <c r="F66" s="59">
        <v>406</v>
      </c>
      <c r="G66" s="57">
        <v>3300</v>
      </c>
      <c r="H66" s="58">
        <v>504</v>
      </c>
      <c r="I66" s="57">
        <v>3300</v>
      </c>
      <c r="J66" s="59">
        <v>556</v>
      </c>
      <c r="K66" s="57">
        <v>3300</v>
      </c>
      <c r="L66" s="60">
        <v>635</v>
      </c>
      <c r="M66" s="55"/>
    </row>
    <row r="67" spans="1:13" ht="27.75" customHeight="1">
      <c r="A67" s="61"/>
      <c r="B67" s="461"/>
      <c r="C67" s="462">
        <f>+C66*D66</f>
        <v>1003200</v>
      </c>
      <c r="D67" s="458"/>
      <c r="E67" s="462">
        <f>+E66*F66</f>
        <v>1339800</v>
      </c>
      <c r="F67" s="463"/>
      <c r="G67" s="458">
        <f>+G66*H66</f>
        <v>1663200</v>
      </c>
      <c r="H67" s="458"/>
      <c r="I67" s="462">
        <f>+I66*J66</f>
        <v>1834800</v>
      </c>
      <c r="J67" s="464"/>
      <c r="K67" s="458">
        <f>+K66*L66</f>
        <v>2095500</v>
      </c>
      <c r="L67" s="459"/>
      <c r="M67" s="55"/>
    </row>
    <row r="68" spans="1:13" ht="27.75" customHeight="1">
      <c r="A68" s="62" t="s">
        <v>49</v>
      </c>
      <c r="B68" s="63"/>
      <c r="C68" s="475">
        <f>+C69</f>
        <v>9468424</v>
      </c>
      <c r="D68" s="476"/>
      <c r="E68" s="475">
        <f t="shared" ref="E68:K68" si="46">+E69</f>
        <v>9468424</v>
      </c>
      <c r="F68" s="476"/>
      <c r="G68" s="475">
        <f t="shared" si="46"/>
        <v>9468424</v>
      </c>
      <c r="H68" s="476"/>
      <c r="I68" s="475">
        <f t="shared" si="46"/>
        <v>9468424</v>
      </c>
      <c r="J68" s="477"/>
      <c r="K68" s="475">
        <f t="shared" si="46"/>
        <v>9468424</v>
      </c>
      <c r="L68" s="478"/>
      <c r="M68" s="55"/>
    </row>
    <row r="69" spans="1:13" ht="27.75" customHeight="1">
      <c r="A69" s="61"/>
      <c r="B69" s="63" t="s">
        <v>91</v>
      </c>
      <c r="C69" s="475">
        <v>9468424</v>
      </c>
      <c r="D69" s="476"/>
      <c r="E69" s="475">
        <v>9468424</v>
      </c>
      <c r="F69" s="476"/>
      <c r="G69" s="475">
        <v>9468424</v>
      </c>
      <c r="H69" s="476"/>
      <c r="I69" s="475">
        <v>9468424</v>
      </c>
      <c r="J69" s="477"/>
      <c r="K69" s="475">
        <v>9468424</v>
      </c>
      <c r="L69" s="478"/>
      <c r="M69" s="55"/>
    </row>
    <row r="70" spans="1:13" ht="27.75" customHeight="1" thickBot="1">
      <c r="A70" s="469" t="s">
        <v>92</v>
      </c>
      <c r="B70" s="470"/>
      <c r="C70" s="471">
        <f>+C63+C68</f>
        <v>12082024</v>
      </c>
      <c r="D70" s="472"/>
      <c r="E70" s="471">
        <f>+E63+E68</f>
        <v>12925504</v>
      </c>
      <c r="F70" s="472"/>
      <c r="G70" s="471">
        <f>+G63+G68</f>
        <v>13803304</v>
      </c>
      <c r="H70" s="472"/>
      <c r="I70" s="471">
        <f>+I63+I68</f>
        <v>14238904</v>
      </c>
      <c r="J70" s="473"/>
      <c r="K70" s="471">
        <f>+K63+K68</f>
        <v>14863924</v>
      </c>
      <c r="L70" s="474"/>
      <c r="M70" s="55"/>
    </row>
    <row r="71" spans="1:13" ht="27.75" customHeight="1" thickTop="1">
      <c r="A71" s="56" t="s">
        <v>93</v>
      </c>
      <c r="B71" s="64"/>
      <c r="C71" s="465">
        <f>+C72</f>
        <v>0</v>
      </c>
      <c r="D71" s="466"/>
      <c r="E71" s="465">
        <f t="shared" ref="E71:K71" si="47">+E72</f>
        <v>0</v>
      </c>
      <c r="F71" s="466"/>
      <c r="G71" s="465">
        <f t="shared" si="47"/>
        <v>0</v>
      </c>
      <c r="H71" s="466"/>
      <c r="I71" s="465">
        <f t="shared" si="47"/>
        <v>0</v>
      </c>
      <c r="J71" s="467"/>
      <c r="K71" s="465">
        <f t="shared" si="47"/>
        <v>0</v>
      </c>
      <c r="L71" s="468"/>
      <c r="M71" s="55"/>
    </row>
    <row r="72" spans="1:13" ht="27.75" customHeight="1">
      <c r="A72" s="61"/>
      <c r="B72" s="63" t="s">
        <v>94</v>
      </c>
      <c r="C72" s="475">
        <v>0</v>
      </c>
      <c r="D72" s="476"/>
      <c r="E72" s="475">
        <v>0</v>
      </c>
      <c r="F72" s="476"/>
      <c r="G72" s="475">
        <v>0</v>
      </c>
      <c r="H72" s="476"/>
      <c r="I72" s="475">
        <v>0</v>
      </c>
      <c r="J72" s="477"/>
      <c r="K72" s="475">
        <v>0</v>
      </c>
      <c r="L72" s="478"/>
      <c r="M72" s="55"/>
    </row>
    <row r="73" spans="1:13" ht="27.75" customHeight="1">
      <c r="A73" s="62" t="s">
        <v>95</v>
      </c>
      <c r="B73" s="63"/>
      <c r="C73" s="475">
        <f>+C74+C75</f>
        <v>13039209</v>
      </c>
      <c r="D73" s="476"/>
      <c r="E73" s="475">
        <f t="shared" ref="E73" si="48">+E74+E75</f>
        <v>13235982</v>
      </c>
      <c r="F73" s="476"/>
      <c r="G73" s="475">
        <f t="shared" ref="G73" si="49">+G74+G75</f>
        <v>13812537</v>
      </c>
      <c r="H73" s="476"/>
      <c r="I73" s="475">
        <f t="shared" ref="I73" si="50">+I74+I75</f>
        <v>14125604</v>
      </c>
      <c r="J73" s="477"/>
      <c r="K73" s="475">
        <f t="shared" ref="K73" si="51">+K74+K75</f>
        <v>13864893</v>
      </c>
      <c r="L73" s="478"/>
      <c r="M73" s="55"/>
    </row>
    <row r="74" spans="1:13" ht="27.75" customHeight="1">
      <c r="A74" s="56"/>
      <c r="B74" s="63" t="s">
        <v>96</v>
      </c>
      <c r="C74" s="475">
        <v>5754039</v>
      </c>
      <c r="D74" s="476"/>
      <c r="E74" s="475">
        <v>5901312</v>
      </c>
      <c r="F74" s="476"/>
      <c r="G74" s="475">
        <v>6427117</v>
      </c>
      <c r="H74" s="476"/>
      <c r="I74" s="475">
        <v>6714684</v>
      </c>
      <c r="J74" s="477"/>
      <c r="K74" s="475">
        <v>6416973</v>
      </c>
      <c r="L74" s="478"/>
      <c r="M74" s="55"/>
    </row>
    <row r="75" spans="1:13" ht="27.75" customHeight="1">
      <c r="A75" s="61"/>
      <c r="B75" s="63" t="s">
        <v>94</v>
      </c>
      <c r="C75" s="475">
        <v>7285170</v>
      </c>
      <c r="D75" s="476"/>
      <c r="E75" s="475">
        <v>7334670</v>
      </c>
      <c r="F75" s="476"/>
      <c r="G75" s="475">
        <v>7385420</v>
      </c>
      <c r="H75" s="476"/>
      <c r="I75" s="475">
        <v>7410920</v>
      </c>
      <c r="J75" s="477"/>
      <c r="K75" s="475">
        <v>7447920</v>
      </c>
      <c r="L75" s="478"/>
      <c r="M75" s="55"/>
    </row>
    <row r="76" spans="1:13" ht="27.75" customHeight="1" thickBot="1">
      <c r="A76" s="469" t="s">
        <v>97</v>
      </c>
      <c r="B76" s="470"/>
      <c r="C76" s="471">
        <f>+C71+C73</f>
        <v>13039209</v>
      </c>
      <c r="D76" s="472"/>
      <c r="E76" s="471">
        <f t="shared" ref="E76" si="52">+E71+E73</f>
        <v>13235982</v>
      </c>
      <c r="F76" s="472"/>
      <c r="G76" s="471">
        <f t="shared" ref="G76" si="53">+G71+G73</f>
        <v>13812537</v>
      </c>
      <c r="H76" s="472"/>
      <c r="I76" s="471">
        <f t="shared" ref="I76" si="54">+I71+I73</f>
        <v>14125604</v>
      </c>
      <c r="J76" s="473"/>
      <c r="K76" s="471">
        <f t="shared" ref="K76" si="55">+K71+K73</f>
        <v>13864893</v>
      </c>
      <c r="L76" s="474"/>
      <c r="M76" s="55"/>
    </row>
    <row r="77" spans="1:13" ht="25.5" customHeight="1" thickTop="1" thickBot="1">
      <c r="A77" s="479" t="s">
        <v>98</v>
      </c>
      <c r="B77" s="480"/>
      <c r="C77" s="481">
        <f>C70-C76</f>
        <v>-957185</v>
      </c>
      <c r="D77" s="482"/>
      <c r="E77" s="481">
        <f t="shared" ref="E77" si="56">E70-E76</f>
        <v>-310478</v>
      </c>
      <c r="F77" s="482"/>
      <c r="G77" s="481">
        <f t="shared" ref="G77" si="57">G70-G76</f>
        <v>-9233</v>
      </c>
      <c r="H77" s="482"/>
      <c r="I77" s="481">
        <f t="shared" ref="I77" si="58">I70-I76</f>
        <v>113300</v>
      </c>
      <c r="J77" s="483"/>
      <c r="K77" s="481">
        <f t="shared" ref="K77" si="59">K70-K76</f>
        <v>999031</v>
      </c>
      <c r="L77" s="484"/>
      <c r="M77" s="55"/>
    </row>
    <row r="78" spans="1:13" ht="22.5" customHeight="1">
      <c r="B78" t="s">
        <v>99</v>
      </c>
    </row>
    <row r="79" spans="1:13" ht="22.5" customHeight="1">
      <c r="B79" t="s">
        <v>100</v>
      </c>
    </row>
    <row r="81" spans="1:13" ht="26.25" customHeight="1" thickBot="1">
      <c r="A81" t="s">
        <v>146</v>
      </c>
    </row>
    <row r="82" spans="1:13" ht="38.25" customHeight="1" thickBot="1">
      <c r="A82" s="451" t="s">
        <v>82</v>
      </c>
      <c r="B82" s="452"/>
      <c r="C82" s="453" t="s">
        <v>83</v>
      </c>
      <c r="D82" s="454"/>
      <c r="E82" s="453" t="s">
        <v>84</v>
      </c>
      <c r="F82" s="455"/>
      <c r="G82" s="453" t="s">
        <v>85</v>
      </c>
      <c r="H82" s="455"/>
      <c r="I82" s="453" t="s">
        <v>86</v>
      </c>
      <c r="J82" s="456"/>
      <c r="K82" s="453" t="s">
        <v>87</v>
      </c>
      <c r="L82" s="457"/>
    </row>
    <row r="83" spans="1:13" ht="27.75" customHeight="1" thickTop="1">
      <c r="A83" s="53" t="s">
        <v>88</v>
      </c>
      <c r="B83" s="54"/>
      <c r="C83" s="465">
        <f>+C85+C87</f>
        <v>2869960</v>
      </c>
      <c r="D83" s="466"/>
      <c r="E83" s="465">
        <f t="shared" ref="E83" si="60">+E85+E87</f>
        <v>3793120</v>
      </c>
      <c r="F83" s="466"/>
      <c r="G83" s="465">
        <f t="shared" ref="G83" si="61">+G85+G87</f>
        <v>4760240</v>
      </c>
      <c r="H83" s="466"/>
      <c r="I83" s="465">
        <f t="shared" ref="I83" si="62">+I85+I87</f>
        <v>5237520</v>
      </c>
      <c r="J83" s="467"/>
      <c r="K83" s="465">
        <f t="shared" ref="K83" si="63">+K85+K87</f>
        <v>5918900</v>
      </c>
      <c r="L83" s="468"/>
      <c r="M83" s="55"/>
    </row>
    <row r="84" spans="1:13" ht="13.5">
      <c r="A84" s="56"/>
      <c r="B84" s="460" t="s">
        <v>89</v>
      </c>
      <c r="C84" s="57">
        <v>6280</v>
      </c>
      <c r="D84" s="58">
        <v>305</v>
      </c>
      <c r="E84" s="57">
        <v>6280</v>
      </c>
      <c r="F84" s="59">
        <v>401</v>
      </c>
      <c r="G84" s="57">
        <v>6280</v>
      </c>
      <c r="H84" s="58">
        <v>506</v>
      </c>
      <c r="I84" s="57">
        <v>6280</v>
      </c>
      <c r="J84" s="59">
        <v>556</v>
      </c>
      <c r="K84" s="57">
        <v>6280</v>
      </c>
      <c r="L84" s="60">
        <v>625</v>
      </c>
      <c r="M84" s="55"/>
    </row>
    <row r="85" spans="1:13" ht="27.75" customHeight="1">
      <c r="A85" s="56"/>
      <c r="B85" s="461"/>
      <c r="C85" s="462">
        <f>+C84*D84</f>
        <v>1915400</v>
      </c>
      <c r="D85" s="458"/>
      <c r="E85" s="462">
        <f>+E84*F84</f>
        <v>2518280</v>
      </c>
      <c r="F85" s="463"/>
      <c r="G85" s="458">
        <f>+G84*H84</f>
        <v>3177680</v>
      </c>
      <c r="H85" s="458"/>
      <c r="I85" s="462">
        <f>+I84*J84</f>
        <v>3491680</v>
      </c>
      <c r="J85" s="464"/>
      <c r="K85" s="458">
        <f>+K84*L84</f>
        <v>3925000</v>
      </c>
      <c r="L85" s="459"/>
      <c r="M85" s="55"/>
    </row>
    <row r="86" spans="1:13" ht="13.5">
      <c r="A86" s="56"/>
      <c r="B86" s="460" t="s">
        <v>90</v>
      </c>
      <c r="C86" s="57">
        <v>3140</v>
      </c>
      <c r="D86" s="58">
        <v>304</v>
      </c>
      <c r="E86" s="57">
        <v>3140</v>
      </c>
      <c r="F86" s="59">
        <v>406</v>
      </c>
      <c r="G86" s="57">
        <v>3140</v>
      </c>
      <c r="H86" s="58">
        <v>504</v>
      </c>
      <c r="I86" s="57">
        <v>3140</v>
      </c>
      <c r="J86" s="59">
        <v>556</v>
      </c>
      <c r="K86" s="57">
        <v>3140</v>
      </c>
      <c r="L86" s="60">
        <v>635</v>
      </c>
      <c r="M86" s="55"/>
    </row>
    <row r="87" spans="1:13" ht="27.75" customHeight="1">
      <c r="A87" s="61"/>
      <c r="B87" s="461"/>
      <c r="C87" s="462">
        <f>+C86*D86</f>
        <v>954560</v>
      </c>
      <c r="D87" s="458"/>
      <c r="E87" s="462">
        <f>+E86*F86</f>
        <v>1274840</v>
      </c>
      <c r="F87" s="463"/>
      <c r="G87" s="458">
        <f>+G86*H86</f>
        <v>1582560</v>
      </c>
      <c r="H87" s="458"/>
      <c r="I87" s="462">
        <f>+I86*J86</f>
        <v>1745840</v>
      </c>
      <c r="J87" s="464"/>
      <c r="K87" s="458">
        <f>+K86*L86</f>
        <v>1993900</v>
      </c>
      <c r="L87" s="459"/>
      <c r="M87" s="55"/>
    </row>
    <row r="88" spans="1:13" ht="27.75" customHeight="1">
      <c r="A88" s="62" t="s">
        <v>49</v>
      </c>
      <c r="B88" s="63"/>
      <c r="C88" s="475">
        <f>+C89</f>
        <v>9468424</v>
      </c>
      <c r="D88" s="476"/>
      <c r="E88" s="475">
        <f t="shared" ref="E88:K88" si="64">+E89</f>
        <v>9468424</v>
      </c>
      <c r="F88" s="476"/>
      <c r="G88" s="475">
        <f t="shared" si="64"/>
        <v>9468424</v>
      </c>
      <c r="H88" s="476"/>
      <c r="I88" s="475">
        <f t="shared" si="64"/>
        <v>9468424</v>
      </c>
      <c r="J88" s="477"/>
      <c r="K88" s="475">
        <f t="shared" si="64"/>
        <v>9468424</v>
      </c>
      <c r="L88" s="478"/>
      <c r="M88" s="55"/>
    </row>
    <row r="89" spans="1:13" ht="27.75" customHeight="1">
      <c r="A89" s="61"/>
      <c r="B89" s="63" t="s">
        <v>91</v>
      </c>
      <c r="C89" s="475">
        <v>9468424</v>
      </c>
      <c r="D89" s="476"/>
      <c r="E89" s="475">
        <v>9468424</v>
      </c>
      <c r="F89" s="476"/>
      <c r="G89" s="475">
        <v>9468424</v>
      </c>
      <c r="H89" s="476"/>
      <c r="I89" s="475">
        <v>9468424</v>
      </c>
      <c r="J89" s="477"/>
      <c r="K89" s="475">
        <v>9468424</v>
      </c>
      <c r="L89" s="478"/>
      <c r="M89" s="55"/>
    </row>
    <row r="90" spans="1:13" ht="27.75" customHeight="1" thickBot="1">
      <c r="A90" s="469" t="s">
        <v>92</v>
      </c>
      <c r="B90" s="470"/>
      <c r="C90" s="471">
        <f>+C83+C88</f>
        <v>12338384</v>
      </c>
      <c r="D90" s="472"/>
      <c r="E90" s="471">
        <f>+E83+E88</f>
        <v>13261544</v>
      </c>
      <c r="F90" s="472"/>
      <c r="G90" s="471">
        <f>+G83+G88</f>
        <v>14228664</v>
      </c>
      <c r="H90" s="472"/>
      <c r="I90" s="471">
        <f>+I83+I88</f>
        <v>14705944</v>
      </c>
      <c r="J90" s="473"/>
      <c r="K90" s="471">
        <f>+K83+K88</f>
        <v>15387324</v>
      </c>
      <c r="L90" s="474"/>
      <c r="M90" s="55"/>
    </row>
    <row r="91" spans="1:13" ht="27.75" customHeight="1" thickTop="1">
      <c r="A91" s="56" t="s">
        <v>93</v>
      </c>
      <c r="B91" s="64"/>
      <c r="C91" s="465">
        <f>+C92</f>
        <v>0</v>
      </c>
      <c r="D91" s="466"/>
      <c r="E91" s="465">
        <f t="shared" ref="E91:K91" si="65">+E92</f>
        <v>0</v>
      </c>
      <c r="F91" s="466"/>
      <c r="G91" s="465">
        <f t="shared" si="65"/>
        <v>0</v>
      </c>
      <c r="H91" s="466"/>
      <c r="I91" s="465">
        <f t="shared" si="65"/>
        <v>0</v>
      </c>
      <c r="J91" s="467"/>
      <c r="K91" s="465">
        <f t="shared" si="65"/>
        <v>0</v>
      </c>
      <c r="L91" s="468"/>
      <c r="M91" s="55"/>
    </row>
    <row r="92" spans="1:13" ht="27.75" customHeight="1">
      <c r="A92" s="61"/>
      <c r="B92" s="63" t="s">
        <v>94</v>
      </c>
      <c r="C92" s="475">
        <v>0</v>
      </c>
      <c r="D92" s="476"/>
      <c r="E92" s="475">
        <v>0</v>
      </c>
      <c r="F92" s="476"/>
      <c r="G92" s="475">
        <v>0</v>
      </c>
      <c r="H92" s="476"/>
      <c r="I92" s="475">
        <v>0</v>
      </c>
      <c r="J92" s="477"/>
      <c r="K92" s="475">
        <v>0</v>
      </c>
      <c r="L92" s="478"/>
      <c r="M92" s="55"/>
    </row>
    <row r="93" spans="1:13" ht="27.75" customHeight="1">
      <c r="A93" s="62" t="s">
        <v>95</v>
      </c>
      <c r="B93" s="63"/>
      <c r="C93" s="475">
        <f>+C94+C95</f>
        <v>13039209</v>
      </c>
      <c r="D93" s="476"/>
      <c r="E93" s="475">
        <f t="shared" ref="E93" si="66">+E94+E95</f>
        <v>13235982</v>
      </c>
      <c r="F93" s="476"/>
      <c r="G93" s="475">
        <f t="shared" ref="G93" si="67">+G94+G95</f>
        <v>13812537</v>
      </c>
      <c r="H93" s="476"/>
      <c r="I93" s="475">
        <f t="shared" ref="I93" si="68">+I94+I95</f>
        <v>14125604</v>
      </c>
      <c r="J93" s="477"/>
      <c r="K93" s="475">
        <f t="shared" ref="K93" si="69">+K94+K95</f>
        <v>13864893</v>
      </c>
      <c r="L93" s="478"/>
      <c r="M93" s="55"/>
    </row>
    <row r="94" spans="1:13" ht="27.75" customHeight="1">
      <c r="A94" s="56"/>
      <c r="B94" s="63" t="s">
        <v>96</v>
      </c>
      <c r="C94" s="475">
        <v>5754039</v>
      </c>
      <c r="D94" s="476"/>
      <c r="E94" s="475">
        <v>5901312</v>
      </c>
      <c r="F94" s="476"/>
      <c r="G94" s="475">
        <v>6427117</v>
      </c>
      <c r="H94" s="476"/>
      <c r="I94" s="475">
        <v>6714684</v>
      </c>
      <c r="J94" s="477"/>
      <c r="K94" s="475">
        <v>6416973</v>
      </c>
      <c r="L94" s="478"/>
      <c r="M94" s="55"/>
    </row>
    <row r="95" spans="1:13" ht="27.75" customHeight="1">
      <c r="A95" s="61"/>
      <c r="B95" s="63" t="s">
        <v>94</v>
      </c>
      <c r="C95" s="475">
        <v>7285170</v>
      </c>
      <c r="D95" s="476"/>
      <c r="E95" s="475">
        <v>7334670</v>
      </c>
      <c r="F95" s="476"/>
      <c r="G95" s="475">
        <v>7385420</v>
      </c>
      <c r="H95" s="476"/>
      <c r="I95" s="475">
        <v>7410920</v>
      </c>
      <c r="J95" s="477"/>
      <c r="K95" s="475">
        <v>7447920</v>
      </c>
      <c r="L95" s="478"/>
      <c r="M95" s="55"/>
    </row>
    <row r="96" spans="1:13" ht="27.75" customHeight="1" thickBot="1">
      <c r="A96" s="469" t="s">
        <v>97</v>
      </c>
      <c r="B96" s="470"/>
      <c r="C96" s="471">
        <f>+C91+C93</f>
        <v>13039209</v>
      </c>
      <c r="D96" s="472"/>
      <c r="E96" s="471">
        <f t="shared" ref="E96" si="70">+E91+E93</f>
        <v>13235982</v>
      </c>
      <c r="F96" s="472"/>
      <c r="G96" s="471">
        <f t="shared" ref="G96" si="71">+G91+G93</f>
        <v>13812537</v>
      </c>
      <c r="H96" s="472"/>
      <c r="I96" s="471">
        <f t="shared" ref="I96" si="72">+I91+I93</f>
        <v>14125604</v>
      </c>
      <c r="J96" s="473"/>
      <c r="K96" s="471">
        <f t="shared" ref="K96" si="73">+K91+K93</f>
        <v>13864893</v>
      </c>
      <c r="L96" s="474"/>
      <c r="M96" s="55"/>
    </row>
    <row r="97" spans="1:13" ht="25.5" customHeight="1" thickTop="1" thickBot="1">
      <c r="A97" s="479" t="s">
        <v>98</v>
      </c>
      <c r="B97" s="480"/>
      <c r="C97" s="481">
        <f>C90-C96</f>
        <v>-700825</v>
      </c>
      <c r="D97" s="482"/>
      <c r="E97" s="481">
        <f t="shared" ref="E97" si="74">E90-E96</f>
        <v>25562</v>
      </c>
      <c r="F97" s="482"/>
      <c r="G97" s="481">
        <f t="shared" ref="G97" si="75">G90-G96</f>
        <v>416127</v>
      </c>
      <c r="H97" s="482"/>
      <c r="I97" s="481">
        <f t="shared" ref="I97" si="76">I90-I96</f>
        <v>580340</v>
      </c>
      <c r="J97" s="483"/>
      <c r="K97" s="481">
        <f t="shared" ref="K97" si="77">K90-K96</f>
        <v>1522431</v>
      </c>
      <c r="L97" s="484"/>
      <c r="M97" s="55"/>
    </row>
    <row r="98" spans="1:13" ht="22.5" customHeight="1">
      <c r="B98" t="s">
        <v>99</v>
      </c>
    </row>
    <row r="99" spans="1:13" ht="22.5" customHeight="1">
      <c r="B99" t="s">
        <v>100</v>
      </c>
    </row>
  </sheetData>
  <mergeCells count="380">
    <mergeCell ref="K96:L96"/>
    <mergeCell ref="A97:B97"/>
    <mergeCell ref="C97:D97"/>
    <mergeCell ref="E97:F97"/>
    <mergeCell ref="G97:H97"/>
    <mergeCell ref="I97:J97"/>
    <mergeCell ref="K97:L97"/>
    <mergeCell ref="C95:D95"/>
    <mergeCell ref="E95:F95"/>
    <mergeCell ref="G95:H95"/>
    <mergeCell ref="I95:J95"/>
    <mergeCell ref="K95:L95"/>
    <mergeCell ref="A96:B96"/>
    <mergeCell ref="C96:D96"/>
    <mergeCell ref="E96:F96"/>
    <mergeCell ref="G96:H96"/>
    <mergeCell ref="I96:J96"/>
    <mergeCell ref="C93:D93"/>
    <mergeCell ref="E93:F93"/>
    <mergeCell ref="G93:H93"/>
    <mergeCell ref="I93:J93"/>
    <mergeCell ref="K93:L93"/>
    <mergeCell ref="C94:D94"/>
    <mergeCell ref="E94:F94"/>
    <mergeCell ref="G94:H94"/>
    <mergeCell ref="I94:J94"/>
    <mergeCell ref="K94:L94"/>
    <mergeCell ref="C91:D91"/>
    <mergeCell ref="E91:F91"/>
    <mergeCell ref="G91:H91"/>
    <mergeCell ref="I91:J91"/>
    <mergeCell ref="K91:L91"/>
    <mergeCell ref="C92:D92"/>
    <mergeCell ref="E92:F92"/>
    <mergeCell ref="G92:H92"/>
    <mergeCell ref="I92:J92"/>
    <mergeCell ref="K92:L92"/>
    <mergeCell ref="A90:B90"/>
    <mergeCell ref="C90:D90"/>
    <mergeCell ref="E90:F90"/>
    <mergeCell ref="G90:H90"/>
    <mergeCell ref="I90:J90"/>
    <mergeCell ref="K90:L90"/>
    <mergeCell ref="C88:D88"/>
    <mergeCell ref="E88:F88"/>
    <mergeCell ref="G88:H88"/>
    <mergeCell ref="I88:J88"/>
    <mergeCell ref="K88:L88"/>
    <mergeCell ref="C89:D89"/>
    <mergeCell ref="E89:F89"/>
    <mergeCell ref="G89:H89"/>
    <mergeCell ref="I89:J89"/>
    <mergeCell ref="K89:L89"/>
    <mergeCell ref="K85:L85"/>
    <mergeCell ref="B86:B87"/>
    <mergeCell ref="C87:D87"/>
    <mergeCell ref="E87:F87"/>
    <mergeCell ref="G87:H87"/>
    <mergeCell ref="I87:J87"/>
    <mergeCell ref="K87:L87"/>
    <mergeCell ref="C83:D83"/>
    <mergeCell ref="E83:F83"/>
    <mergeCell ref="G83:H83"/>
    <mergeCell ref="I83:J83"/>
    <mergeCell ref="K83:L83"/>
    <mergeCell ref="B84:B85"/>
    <mergeCell ref="C85:D85"/>
    <mergeCell ref="E85:F85"/>
    <mergeCell ref="G85:H85"/>
    <mergeCell ref="I85:J85"/>
    <mergeCell ref="A82:B82"/>
    <mergeCell ref="C82:D82"/>
    <mergeCell ref="E82:F82"/>
    <mergeCell ref="G82:H82"/>
    <mergeCell ref="I82:J82"/>
    <mergeCell ref="K82:L82"/>
    <mergeCell ref="K76:L76"/>
    <mergeCell ref="A77:B77"/>
    <mergeCell ref="C77:D77"/>
    <mergeCell ref="E77:F77"/>
    <mergeCell ref="G77:H77"/>
    <mergeCell ref="I77:J77"/>
    <mergeCell ref="K77:L77"/>
    <mergeCell ref="C75:D75"/>
    <mergeCell ref="E75:F75"/>
    <mergeCell ref="G75:H75"/>
    <mergeCell ref="I75:J75"/>
    <mergeCell ref="K75:L75"/>
    <mergeCell ref="A76:B76"/>
    <mergeCell ref="C76:D76"/>
    <mergeCell ref="E76:F76"/>
    <mergeCell ref="G76:H76"/>
    <mergeCell ref="I76:J76"/>
    <mergeCell ref="C73:D73"/>
    <mergeCell ref="E73:F73"/>
    <mergeCell ref="G73:H73"/>
    <mergeCell ref="I73:J73"/>
    <mergeCell ref="K73:L73"/>
    <mergeCell ref="C74:D74"/>
    <mergeCell ref="E74:F74"/>
    <mergeCell ref="G74:H74"/>
    <mergeCell ref="I74:J74"/>
    <mergeCell ref="K74:L74"/>
    <mergeCell ref="C71:D71"/>
    <mergeCell ref="E71:F71"/>
    <mergeCell ref="G71:H71"/>
    <mergeCell ref="I71:J71"/>
    <mergeCell ref="K71:L71"/>
    <mergeCell ref="C72:D72"/>
    <mergeCell ref="E72:F72"/>
    <mergeCell ref="G72:H72"/>
    <mergeCell ref="I72:J72"/>
    <mergeCell ref="K72:L72"/>
    <mergeCell ref="A70:B70"/>
    <mergeCell ref="C70:D70"/>
    <mergeCell ref="E70:F70"/>
    <mergeCell ref="G70:H70"/>
    <mergeCell ref="I70:J70"/>
    <mergeCell ref="K70:L70"/>
    <mergeCell ref="C68:D68"/>
    <mergeCell ref="E68:F68"/>
    <mergeCell ref="G68:H68"/>
    <mergeCell ref="I68:J68"/>
    <mergeCell ref="K68:L68"/>
    <mergeCell ref="C69:D69"/>
    <mergeCell ref="E69:F69"/>
    <mergeCell ref="G69:H69"/>
    <mergeCell ref="I69:J69"/>
    <mergeCell ref="K69:L69"/>
    <mergeCell ref="K65:L65"/>
    <mergeCell ref="B66:B67"/>
    <mergeCell ref="C67:D67"/>
    <mergeCell ref="E67:F67"/>
    <mergeCell ref="G67:H67"/>
    <mergeCell ref="I67:J67"/>
    <mergeCell ref="K67:L67"/>
    <mergeCell ref="C63:D63"/>
    <mergeCell ref="E63:F63"/>
    <mergeCell ref="G63:H63"/>
    <mergeCell ref="I63:J63"/>
    <mergeCell ref="K63:L63"/>
    <mergeCell ref="B64:B65"/>
    <mergeCell ref="C65:D65"/>
    <mergeCell ref="E65:F65"/>
    <mergeCell ref="G65:H65"/>
    <mergeCell ref="I65:J65"/>
    <mergeCell ref="A62:B62"/>
    <mergeCell ref="C62:D62"/>
    <mergeCell ref="E62:F62"/>
    <mergeCell ref="G62:H62"/>
    <mergeCell ref="I62:J62"/>
    <mergeCell ref="K62:L62"/>
    <mergeCell ref="K56:L56"/>
    <mergeCell ref="A57:B57"/>
    <mergeCell ref="C57:D57"/>
    <mergeCell ref="E57:F57"/>
    <mergeCell ref="G57:H57"/>
    <mergeCell ref="I57:J57"/>
    <mergeCell ref="K57:L57"/>
    <mergeCell ref="C55:D55"/>
    <mergeCell ref="E55:F55"/>
    <mergeCell ref="G55:H55"/>
    <mergeCell ref="I55:J55"/>
    <mergeCell ref="K55:L55"/>
    <mergeCell ref="A56:B56"/>
    <mergeCell ref="C56:D56"/>
    <mergeCell ref="E56:F56"/>
    <mergeCell ref="G56:H56"/>
    <mergeCell ref="I56:J56"/>
    <mergeCell ref="C53:D53"/>
    <mergeCell ref="E53:F53"/>
    <mergeCell ref="G53:H53"/>
    <mergeCell ref="I53:J53"/>
    <mergeCell ref="K53:L53"/>
    <mergeCell ref="C54:D54"/>
    <mergeCell ref="E54:F54"/>
    <mergeCell ref="G54:H54"/>
    <mergeCell ref="I54:J54"/>
    <mergeCell ref="K54:L54"/>
    <mergeCell ref="C51:D51"/>
    <mergeCell ref="E51:F51"/>
    <mergeCell ref="G51:H51"/>
    <mergeCell ref="I51:J51"/>
    <mergeCell ref="K51:L51"/>
    <mergeCell ref="C52:D52"/>
    <mergeCell ref="E52:F52"/>
    <mergeCell ref="G52:H52"/>
    <mergeCell ref="I52:J52"/>
    <mergeCell ref="K52:L52"/>
    <mergeCell ref="A50:B50"/>
    <mergeCell ref="C50:D50"/>
    <mergeCell ref="E50:F50"/>
    <mergeCell ref="G50:H50"/>
    <mergeCell ref="I50:J50"/>
    <mergeCell ref="K50:L50"/>
    <mergeCell ref="C48:D48"/>
    <mergeCell ref="E48:F48"/>
    <mergeCell ref="G48:H48"/>
    <mergeCell ref="I48:J48"/>
    <mergeCell ref="K48:L48"/>
    <mergeCell ref="C49:D49"/>
    <mergeCell ref="E49:F49"/>
    <mergeCell ref="G49:H49"/>
    <mergeCell ref="I49:J49"/>
    <mergeCell ref="K49:L49"/>
    <mergeCell ref="K45:L45"/>
    <mergeCell ref="B46:B47"/>
    <mergeCell ref="C47:D47"/>
    <mergeCell ref="E47:F47"/>
    <mergeCell ref="G47:H47"/>
    <mergeCell ref="I47:J47"/>
    <mergeCell ref="K47:L47"/>
    <mergeCell ref="C43:D43"/>
    <mergeCell ref="E43:F43"/>
    <mergeCell ref="G43:H43"/>
    <mergeCell ref="I43:J43"/>
    <mergeCell ref="K43:L43"/>
    <mergeCell ref="B44:B45"/>
    <mergeCell ref="C45:D45"/>
    <mergeCell ref="E45:F45"/>
    <mergeCell ref="G45:H45"/>
    <mergeCell ref="I45:J45"/>
    <mergeCell ref="A42:B42"/>
    <mergeCell ref="C42:D42"/>
    <mergeCell ref="E42:F42"/>
    <mergeCell ref="G42:H42"/>
    <mergeCell ref="I42:J42"/>
    <mergeCell ref="K42:L42"/>
    <mergeCell ref="K36:L36"/>
    <mergeCell ref="A37:B37"/>
    <mergeCell ref="C37:D37"/>
    <mergeCell ref="E37:F37"/>
    <mergeCell ref="G37:H37"/>
    <mergeCell ref="I37:J37"/>
    <mergeCell ref="K37:L37"/>
    <mergeCell ref="C35:D35"/>
    <mergeCell ref="E35:F35"/>
    <mergeCell ref="G35:H35"/>
    <mergeCell ref="I35:J35"/>
    <mergeCell ref="K35:L35"/>
    <mergeCell ref="A36:B36"/>
    <mergeCell ref="C36:D36"/>
    <mergeCell ref="E36:F36"/>
    <mergeCell ref="G36:H36"/>
    <mergeCell ref="I36:J36"/>
    <mergeCell ref="C33:D33"/>
    <mergeCell ref="E33:F33"/>
    <mergeCell ref="G33:H33"/>
    <mergeCell ref="I33:J33"/>
    <mergeCell ref="K33:L33"/>
    <mergeCell ref="C34:D34"/>
    <mergeCell ref="E34:F34"/>
    <mergeCell ref="G34:H34"/>
    <mergeCell ref="I34:J34"/>
    <mergeCell ref="K34:L34"/>
    <mergeCell ref="C31:D31"/>
    <mergeCell ref="E31:F31"/>
    <mergeCell ref="G31:H31"/>
    <mergeCell ref="I31:J31"/>
    <mergeCell ref="K31:L31"/>
    <mergeCell ref="C32:D32"/>
    <mergeCell ref="E32:F32"/>
    <mergeCell ref="G32:H32"/>
    <mergeCell ref="I32:J32"/>
    <mergeCell ref="K32:L32"/>
    <mergeCell ref="A30:B30"/>
    <mergeCell ref="C30:D30"/>
    <mergeCell ref="E30:F30"/>
    <mergeCell ref="G30:H30"/>
    <mergeCell ref="I30:J30"/>
    <mergeCell ref="K30:L30"/>
    <mergeCell ref="C28:D28"/>
    <mergeCell ref="E28:F28"/>
    <mergeCell ref="G28:H28"/>
    <mergeCell ref="I28:J28"/>
    <mergeCell ref="K28:L28"/>
    <mergeCell ref="C29:D29"/>
    <mergeCell ref="E29:F29"/>
    <mergeCell ref="G29:H29"/>
    <mergeCell ref="I29:J29"/>
    <mergeCell ref="K29:L29"/>
    <mergeCell ref="K25:L25"/>
    <mergeCell ref="B26:B27"/>
    <mergeCell ref="C27:D27"/>
    <mergeCell ref="E27:F27"/>
    <mergeCell ref="G27:H27"/>
    <mergeCell ref="I27:J27"/>
    <mergeCell ref="K27:L27"/>
    <mergeCell ref="C23:D23"/>
    <mergeCell ref="E23:F23"/>
    <mergeCell ref="G23:H23"/>
    <mergeCell ref="I23:J23"/>
    <mergeCell ref="K23:L23"/>
    <mergeCell ref="B24:B25"/>
    <mergeCell ref="C25:D25"/>
    <mergeCell ref="E25:F25"/>
    <mergeCell ref="G25:H25"/>
    <mergeCell ref="I25:J25"/>
    <mergeCell ref="A22:B22"/>
    <mergeCell ref="C22:D22"/>
    <mergeCell ref="E22:F22"/>
    <mergeCell ref="G22:H22"/>
    <mergeCell ref="I22:J22"/>
    <mergeCell ref="K22:L22"/>
    <mergeCell ref="K16:L16"/>
    <mergeCell ref="A17:B17"/>
    <mergeCell ref="C17:D17"/>
    <mergeCell ref="E17:F17"/>
    <mergeCell ref="G17:H17"/>
    <mergeCell ref="I17:J17"/>
    <mergeCell ref="K17:L17"/>
    <mergeCell ref="C15:D15"/>
    <mergeCell ref="E15:F15"/>
    <mergeCell ref="G15:H15"/>
    <mergeCell ref="I15:J15"/>
    <mergeCell ref="K15:L15"/>
    <mergeCell ref="A16:B16"/>
    <mergeCell ref="C16:D16"/>
    <mergeCell ref="E16:F16"/>
    <mergeCell ref="G16:H16"/>
    <mergeCell ref="I16:J16"/>
    <mergeCell ref="C13:D13"/>
    <mergeCell ref="E13:F13"/>
    <mergeCell ref="G13:H13"/>
    <mergeCell ref="I13:J13"/>
    <mergeCell ref="K13:L13"/>
    <mergeCell ref="C14:D14"/>
    <mergeCell ref="E14:F14"/>
    <mergeCell ref="G14:H14"/>
    <mergeCell ref="I14:J14"/>
    <mergeCell ref="K14:L14"/>
    <mergeCell ref="C11:D11"/>
    <mergeCell ref="E11:F11"/>
    <mergeCell ref="G11:H11"/>
    <mergeCell ref="I11:J11"/>
    <mergeCell ref="K11:L11"/>
    <mergeCell ref="C12:D12"/>
    <mergeCell ref="E12:F12"/>
    <mergeCell ref="G12:H12"/>
    <mergeCell ref="I12:J12"/>
    <mergeCell ref="K12:L12"/>
    <mergeCell ref="A10:B10"/>
    <mergeCell ref="C10:D10"/>
    <mergeCell ref="E10:F10"/>
    <mergeCell ref="G10:H10"/>
    <mergeCell ref="I10:J10"/>
    <mergeCell ref="K10:L10"/>
    <mergeCell ref="C8:D8"/>
    <mergeCell ref="E8:F8"/>
    <mergeCell ref="G8:H8"/>
    <mergeCell ref="I8:J8"/>
    <mergeCell ref="K8:L8"/>
    <mergeCell ref="C9:D9"/>
    <mergeCell ref="E9:F9"/>
    <mergeCell ref="G9:H9"/>
    <mergeCell ref="I9:J9"/>
    <mergeCell ref="K9:L9"/>
    <mergeCell ref="A2:B2"/>
    <mergeCell ref="C2:D2"/>
    <mergeCell ref="E2:F2"/>
    <mergeCell ref="G2:H2"/>
    <mergeCell ref="I2:J2"/>
    <mergeCell ref="K2:L2"/>
    <mergeCell ref="K5:L5"/>
    <mergeCell ref="B6:B7"/>
    <mergeCell ref="C7:D7"/>
    <mergeCell ref="E7:F7"/>
    <mergeCell ref="G7:H7"/>
    <mergeCell ref="I7:J7"/>
    <mergeCell ref="K7:L7"/>
    <mergeCell ref="C3:D3"/>
    <mergeCell ref="E3:F3"/>
    <mergeCell ref="G3:H3"/>
    <mergeCell ref="I3:J3"/>
    <mergeCell ref="K3:L3"/>
    <mergeCell ref="B4:B5"/>
    <mergeCell ref="C5:D5"/>
    <mergeCell ref="E5:F5"/>
    <mergeCell ref="G5:H5"/>
    <mergeCell ref="I5:J5"/>
  </mergeCells>
  <phoneticPr fontId="2"/>
  <printOptions horizontalCentered="1"/>
  <pageMargins left="0.70866141732283472" right="0.70866141732283472" top="0.74803149606299213" bottom="0.35433070866141736" header="0.31496062992125984" footer="0.31496062992125984"/>
  <rowBreaks count="1" manualBreakCount="1">
    <brk id="5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【様式】収支想定</vt:lpstr>
      <vt:lpstr>様式第2号別紙　3列</vt:lpstr>
      <vt:lpstr>様式第3号_配布用</vt:lpstr>
      <vt:lpstr>様式第4号別紙</vt:lpstr>
      <vt:lpstr>様式第3号_HP用</vt:lpstr>
      <vt:lpstr>募集要項【別表1】</vt:lpstr>
      <vt:lpstr>宿泊想定</vt:lpstr>
      <vt:lpstr>人件費根拠</vt:lpstr>
      <vt:lpstr>【手持】宿泊減の影響</vt:lpstr>
      <vt:lpstr>【手持】勤務日数</vt:lpstr>
      <vt:lpstr>【手持】勤務日数!Print_Area</vt:lpstr>
      <vt:lpstr>【手持】宿泊減の影響!Print_Area</vt:lpstr>
      <vt:lpstr>【様式】収支想定!Print_Area</vt:lpstr>
      <vt:lpstr>募集要項【別表1】!Print_Area</vt:lpstr>
      <vt:lpstr>'様式第2号別紙　3列'!Print_Area</vt:lpstr>
      <vt:lpstr>様式第3号_HP用!Print_Area</vt:lpstr>
      <vt:lpstr>様式第3号_配布用!Print_Area</vt:lpstr>
      <vt:lpstr>様式第4号別紙!Print_Area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一美</dc:creator>
  <cp:lastModifiedBy>小寺 良昌</cp:lastModifiedBy>
  <cp:lastPrinted>2020-03-24T01:08:49Z</cp:lastPrinted>
  <dcterms:created xsi:type="dcterms:W3CDTF">2018-02-08T06:20:19Z</dcterms:created>
  <dcterms:modified xsi:type="dcterms:W3CDTF">2020-03-29T04:06:05Z</dcterms:modified>
</cp:coreProperties>
</file>