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jsvrfile\保存\01本庁\05保_議会\R08年度\1502議員\00諸務\R8_政務活動費\様式：政務活動費\"/>
    </mc:Choice>
  </mc:AlternateContent>
  <xr:revisionPtr revIDLastSave="0" documentId="13_ncr:1_{4B77BC1B-D060-470D-8FE6-E3E42C86EDE2}" xr6:coauthVersionLast="47" xr6:coauthVersionMax="47" xr10:uidLastSave="{00000000-0000-0000-0000-000000000000}"/>
  <bookViews>
    <workbookView xWindow="-120" yWindow="-120" windowWidth="29040" windowHeight="15720" activeTab="2" xr2:uid="{00000000-000D-0000-FFFF-FFFF00000000}"/>
  </bookViews>
  <sheets>
    <sheet name="記載例" sheetId="3" r:id="rId1"/>
    <sheet name="今までの○×" sheetId="29" r:id="rId2"/>
    <sheet name="4月" sheetId="5" r:id="rId3"/>
    <sheet name="5月" sheetId="30" r:id="rId4"/>
    <sheet name="6月" sheetId="31" r:id="rId5"/>
    <sheet name="7月" sheetId="32" r:id="rId6"/>
    <sheet name="9月" sheetId="34" r:id="rId7"/>
    <sheet name="8月" sheetId="33" r:id="rId8"/>
    <sheet name="10月" sheetId="35" r:id="rId9"/>
    <sheet name="11月" sheetId="36" r:id="rId10"/>
    <sheet name="12月" sheetId="37" r:id="rId11"/>
    <sheet name="1月" sheetId="38" r:id="rId12"/>
    <sheet name="2月" sheetId="39" r:id="rId13"/>
    <sheet name="3月" sheetId="40" r:id="rId14"/>
  </sheets>
  <definedNames>
    <definedName name="_xlnm.Print_Area" localSheetId="8">'10月'!$A$1:$I$13</definedName>
    <definedName name="_xlnm.Print_Area" localSheetId="9">'11月'!$A$1:$I$13</definedName>
    <definedName name="_xlnm.Print_Area" localSheetId="10">'12月'!$A$1:$I$13</definedName>
    <definedName name="_xlnm.Print_Area" localSheetId="11">'1月'!$A$1:$I$13</definedName>
    <definedName name="_xlnm.Print_Area" localSheetId="12">'2月'!$A$1:$I$13</definedName>
    <definedName name="_xlnm.Print_Area" localSheetId="13">'3月'!$A$1:$I$13</definedName>
    <definedName name="_xlnm.Print_Area" localSheetId="2">'4月'!$A$1:$I$13</definedName>
    <definedName name="_xlnm.Print_Area" localSheetId="3">'5月'!$A$1:$I$13</definedName>
    <definedName name="_xlnm.Print_Area" localSheetId="4">'6月'!$A$1:$I$13</definedName>
    <definedName name="_xlnm.Print_Area" localSheetId="5">'7月'!$A$1:$I$13</definedName>
    <definedName name="_xlnm.Print_Area" localSheetId="7">'8月'!$A$1:$I$13</definedName>
    <definedName name="_xlnm.Print_Area" localSheetId="6">'9月'!$A$1:$I$13</definedName>
    <definedName name="_xlnm.Print_Area" localSheetId="0">記載例!$A$1:$I$13</definedName>
    <definedName name="_xlnm.Print_Area" localSheetId="1">今までの○×!$A$1:$I$12</definedName>
    <definedName name="_xlnm.Print_Titles" localSheetId="8">'10月'!$3:$3</definedName>
    <definedName name="_xlnm.Print_Titles" localSheetId="9">'11月'!$3:$3</definedName>
    <definedName name="_xlnm.Print_Titles" localSheetId="10">'12月'!$3:$3</definedName>
    <definedName name="_xlnm.Print_Titles" localSheetId="11">'1月'!$3:$3</definedName>
    <definedName name="_xlnm.Print_Titles" localSheetId="12">'2月'!$3:$3</definedName>
    <definedName name="_xlnm.Print_Titles" localSheetId="13">'3月'!$3:$3</definedName>
    <definedName name="_xlnm.Print_Titles" localSheetId="2">'4月'!$3:$3</definedName>
    <definedName name="_xlnm.Print_Titles" localSheetId="3">'5月'!$3:$3</definedName>
    <definedName name="_xlnm.Print_Titles" localSheetId="4">'6月'!$3:$3</definedName>
    <definedName name="_xlnm.Print_Titles" localSheetId="5">'7月'!$3:$3</definedName>
    <definedName name="_xlnm.Print_Titles" localSheetId="7">'8月'!$3:$3</definedName>
    <definedName name="_xlnm.Print_Titles" localSheetId="6">'9月'!$3:$3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35" l="1"/>
  <c r="A2" i="40"/>
  <c r="N1" i="40"/>
  <c r="A2" i="39"/>
  <c r="N1" i="39"/>
  <c r="A2" i="38"/>
  <c r="A2" i="37"/>
  <c r="N1" i="38"/>
  <c r="N1" i="37"/>
  <c r="N1" i="36"/>
  <c r="N1" i="35"/>
  <c r="N1" i="34"/>
  <c r="N1" i="33"/>
  <c r="N1" i="32"/>
  <c r="N1" i="31"/>
  <c r="N1" i="30"/>
  <c r="E4" i="5" l="1"/>
  <c r="E4" i="30"/>
  <c r="E4" i="31"/>
  <c r="E4" i="32"/>
  <c r="E4" i="33"/>
  <c r="E4" i="34"/>
  <c r="E4" i="36"/>
  <c r="E4" i="37"/>
  <c r="E4" i="38"/>
  <c r="E4" i="39"/>
  <c r="E4" i="40"/>
  <c r="E7" i="32"/>
  <c r="E12" i="31"/>
  <c r="E11" i="31"/>
  <c r="E10" i="31"/>
  <c r="E9" i="31"/>
  <c r="E8" i="31"/>
  <c r="E7" i="31"/>
  <c r="E6" i="31"/>
  <c r="E5" i="31"/>
  <c r="E12" i="32"/>
  <c r="E11" i="32"/>
  <c r="E10" i="32"/>
  <c r="E9" i="32"/>
  <c r="E8" i="32"/>
  <c r="E6" i="32"/>
  <c r="E5" i="32"/>
  <c r="E12" i="33"/>
  <c r="E11" i="33"/>
  <c r="E10" i="33"/>
  <c r="E9" i="33"/>
  <c r="E8" i="33"/>
  <c r="E7" i="33"/>
  <c r="E6" i="33"/>
  <c r="E5" i="33"/>
  <c r="E12" i="34"/>
  <c r="E11" i="34"/>
  <c r="E10" i="34"/>
  <c r="E9" i="34"/>
  <c r="E8" i="34"/>
  <c r="E7" i="34"/>
  <c r="E6" i="34"/>
  <c r="E5" i="34"/>
  <c r="E12" i="35"/>
  <c r="E11" i="35"/>
  <c r="E10" i="35"/>
  <c r="E9" i="35"/>
  <c r="E8" i="35"/>
  <c r="E7" i="35"/>
  <c r="E6" i="35"/>
  <c r="E5" i="35"/>
  <c r="E12" i="36"/>
  <c r="E11" i="36"/>
  <c r="E10" i="36"/>
  <c r="E9" i="36"/>
  <c r="E8" i="36"/>
  <c r="E7" i="36"/>
  <c r="E6" i="36"/>
  <c r="E5" i="36"/>
  <c r="E12" i="37"/>
  <c r="E11" i="37"/>
  <c r="E10" i="37"/>
  <c r="E9" i="37"/>
  <c r="E8" i="37"/>
  <c r="E7" i="37"/>
  <c r="E6" i="37"/>
  <c r="E5" i="37"/>
  <c r="E12" i="38"/>
  <c r="E11" i="38"/>
  <c r="E10" i="38"/>
  <c r="E9" i="38"/>
  <c r="E8" i="38"/>
  <c r="E7" i="38"/>
  <c r="E6" i="38"/>
  <c r="E5" i="38"/>
  <c r="E12" i="39"/>
  <c r="E11" i="39"/>
  <c r="E10" i="39"/>
  <c r="E9" i="39"/>
  <c r="E8" i="39"/>
  <c r="E7" i="39"/>
  <c r="E6" i="39"/>
  <c r="E5" i="39"/>
  <c r="E12" i="40"/>
  <c r="E11" i="40"/>
  <c r="E10" i="40"/>
  <c r="E9" i="40"/>
  <c r="E8" i="40"/>
  <c r="E7" i="40"/>
  <c r="E6" i="40"/>
  <c r="E5" i="40"/>
  <c r="E12" i="30"/>
  <c r="E11" i="30"/>
  <c r="E10" i="30"/>
  <c r="E9" i="30"/>
  <c r="E6" i="30"/>
  <c r="E5" i="30"/>
  <c r="E17" i="5"/>
  <c r="E5" i="5"/>
  <c r="E6" i="5"/>
  <c r="E7" i="5"/>
  <c r="E8" i="5"/>
  <c r="E9" i="5"/>
  <c r="E10" i="5"/>
  <c r="E11" i="5"/>
  <c r="E12" i="5"/>
  <c r="E13" i="5" l="1"/>
  <c r="E20" i="40" l="1"/>
  <c r="E19" i="40"/>
  <c r="E18" i="40"/>
  <c r="E17" i="40"/>
  <c r="E20" i="39"/>
  <c r="E19" i="39"/>
  <c r="E18" i="39"/>
  <c r="E17" i="39"/>
  <c r="E20" i="38"/>
  <c r="E19" i="38"/>
  <c r="E18" i="38"/>
  <c r="E17" i="38"/>
  <c r="E20" i="37"/>
  <c r="E19" i="37"/>
  <c r="E18" i="37"/>
  <c r="E17" i="37"/>
  <c r="E20" i="36"/>
  <c r="E19" i="36"/>
  <c r="E18" i="36"/>
  <c r="E17" i="36"/>
  <c r="A2" i="36"/>
  <c r="E20" i="35"/>
  <c r="E19" i="35"/>
  <c r="E18" i="35"/>
  <c r="E17" i="35"/>
  <c r="A2" i="35"/>
  <c r="E20" i="34"/>
  <c r="E19" i="34"/>
  <c r="E18" i="34"/>
  <c r="E17" i="34"/>
  <c r="A2" i="34"/>
  <c r="E20" i="33"/>
  <c r="E19" i="33"/>
  <c r="E18" i="33"/>
  <c r="E17" i="33"/>
  <c r="A2" i="33"/>
  <c r="E20" i="32"/>
  <c r="E19" i="32"/>
  <c r="E18" i="32"/>
  <c r="E17" i="32"/>
  <c r="A2" i="32"/>
  <c r="E20" i="31"/>
  <c r="E19" i="31"/>
  <c r="E18" i="31"/>
  <c r="E17" i="31"/>
  <c r="A2" i="31"/>
  <c r="A2" i="30"/>
  <c r="E20" i="30"/>
  <c r="E19" i="30"/>
  <c r="E18" i="30"/>
  <c r="E17" i="30"/>
  <c r="E20" i="5"/>
  <c r="E19" i="5"/>
  <c r="E18" i="5"/>
  <c r="A2" i="5"/>
  <c r="E21" i="30" l="1"/>
  <c r="E21" i="31"/>
  <c r="E21" i="33"/>
  <c r="E21" i="35"/>
  <c r="E21" i="37"/>
  <c r="E21" i="39"/>
  <c r="E21" i="32"/>
  <c r="E21" i="34"/>
  <c r="E21" i="36"/>
  <c r="E21" i="38"/>
  <c r="E21" i="40"/>
  <c r="E21" i="5"/>
  <c r="E13" i="40"/>
  <c r="E13" i="30"/>
  <c r="E13" i="31"/>
  <c r="E13" i="32"/>
  <c r="E13" i="33"/>
  <c r="E13" i="34"/>
  <c r="E13" i="35"/>
  <c r="E13" i="36"/>
  <c r="E13" i="37"/>
  <c r="E13" i="38"/>
  <c r="E13" i="39"/>
  <c r="C16" i="40"/>
  <c r="C16" i="39"/>
  <c r="C16" i="38"/>
  <c r="C16" i="37"/>
  <c r="C16" i="36"/>
  <c r="C16" i="35"/>
  <c r="C16" i="34"/>
  <c r="C16" i="33"/>
  <c r="C16" i="32"/>
  <c r="C16" i="31"/>
  <c r="C16" i="30"/>
  <c r="C16" i="5"/>
  <c r="E11" i="29" l="1"/>
  <c r="E10" i="29" l="1"/>
  <c r="E8" i="29" l="1"/>
  <c r="E7" i="29" l="1"/>
  <c r="E6" i="29" l="1"/>
  <c r="E5" i="29" l="1"/>
  <c r="E4" i="29"/>
  <c r="E12" i="29" l="1"/>
  <c r="E5" i="3" l="1"/>
  <c r="E6" i="3"/>
  <c r="E7" i="3"/>
  <c r="E8" i="3"/>
  <c r="E9" i="3"/>
  <c r="E10" i="3"/>
  <c r="E11" i="3"/>
  <c r="E12" i="3"/>
  <c r="E13" i="3"/>
  <c r="E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下間 麻利江</author>
  </authors>
  <commentList>
    <comment ref="H1" authorId="0" shapeId="0" xr:uid="{00000000-0006-0000-0000-000001000000}">
      <text>
        <r>
          <rPr>
            <b/>
            <sz val="11"/>
            <color indexed="81"/>
            <rFont val="MS P ゴシック"/>
            <family val="3"/>
            <charset val="128"/>
          </rPr>
          <t>・翌月の15日までに事務局へ提出してください。（メール可）
・事務局が確認後に押印し、原本を返却します。
・収支報告書の提出時（精算時）にあわせて原本を提出してください。</t>
        </r>
      </text>
    </comment>
    <comment ref="D3" authorId="0" shapeId="0" xr:uid="{00000000-0006-0000-0000-00000200000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xr:uid="{00000000-0006-0000-0000-000003000000}">
      <text>
        <r>
          <rPr>
            <b/>
            <sz val="10"/>
            <color indexed="81"/>
            <rFont val="MS P ゴシック"/>
            <family val="3"/>
            <charset val="128"/>
          </rPr>
          <t>自動計算のため、記載不要です。</t>
        </r>
      </text>
    </comment>
    <comment ref="F3" authorId="0" shapeId="0" xr:uid="{00000000-0006-0000-0000-000004000000}">
      <text>
        <r>
          <rPr>
            <b/>
            <sz val="10"/>
            <color indexed="81"/>
            <rFont val="MS P ゴシック"/>
            <family val="3"/>
            <charset val="128"/>
          </rPr>
          <t>プルダウンから該当費目を選択してください。</t>
        </r>
      </text>
    </comment>
    <comment ref="G3" authorId="0" shapeId="0" xr:uid="{00000000-0006-0000-0000-00000500000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xr:uid="{00000000-0006-0000-0000-00000600000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xr:uid="{00000000-0006-0000-0000-00000700000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下間 麻利江</author>
  </authors>
  <commentList>
    <comment ref="H1" authorId="0" shapeId="0" xr:uid="{00000000-0006-0000-0900-00000100000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xr:uid="{00000000-0006-0000-0900-00000200000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xr:uid="{00000000-0006-0000-0900-000003000000}">
      <text>
        <r>
          <rPr>
            <b/>
            <sz val="10"/>
            <color indexed="81"/>
            <rFont val="MS P ゴシック"/>
            <family val="3"/>
            <charset val="128"/>
          </rPr>
          <t>自動計算のため、記載不要です。</t>
        </r>
      </text>
    </comment>
    <comment ref="F3" authorId="0" shapeId="0" xr:uid="{00000000-0006-0000-0900-000004000000}">
      <text>
        <r>
          <rPr>
            <b/>
            <sz val="10"/>
            <color indexed="81"/>
            <rFont val="MS P ゴシック"/>
            <family val="3"/>
            <charset val="128"/>
          </rPr>
          <t>プルダウンから該当費目を選択してください。</t>
        </r>
      </text>
    </comment>
    <comment ref="G3" authorId="0" shapeId="0" xr:uid="{00000000-0006-0000-0900-00000500000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xr:uid="{00000000-0006-0000-0900-00000600000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xr:uid="{00000000-0006-0000-0900-00000700000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下間 麻利江</author>
  </authors>
  <commentList>
    <comment ref="H1" authorId="0" shapeId="0" xr:uid="{00000000-0006-0000-0A00-00000100000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xr:uid="{00000000-0006-0000-0A00-00000200000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xr:uid="{00000000-0006-0000-0A00-000003000000}">
      <text>
        <r>
          <rPr>
            <b/>
            <sz val="10"/>
            <color indexed="81"/>
            <rFont val="MS P ゴシック"/>
            <family val="3"/>
            <charset val="128"/>
          </rPr>
          <t>自動計算のため、記載不要です。</t>
        </r>
      </text>
    </comment>
    <comment ref="F3" authorId="0" shapeId="0" xr:uid="{00000000-0006-0000-0A00-000004000000}">
      <text>
        <r>
          <rPr>
            <b/>
            <sz val="10"/>
            <color indexed="81"/>
            <rFont val="MS P ゴシック"/>
            <family val="3"/>
            <charset val="128"/>
          </rPr>
          <t>プルダウンから該当費目を選択してください。</t>
        </r>
      </text>
    </comment>
    <comment ref="G3" authorId="0" shapeId="0" xr:uid="{00000000-0006-0000-0A00-00000500000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xr:uid="{00000000-0006-0000-0A00-00000600000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xr:uid="{00000000-0006-0000-0A00-00000700000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下間 麻利江</author>
  </authors>
  <commentList>
    <comment ref="H1" authorId="0" shapeId="0" xr:uid="{00000000-0006-0000-0B00-00000100000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xr:uid="{00000000-0006-0000-0B00-00000200000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xr:uid="{00000000-0006-0000-0B00-000003000000}">
      <text>
        <r>
          <rPr>
            <b/>
            <sz val="10"/>
            <color indexed="81"/>
            <rFont val="MS P ゴシック"/>
            <family val="3"/>
            <charset val="128"/>
          </rPr>
          <t>自動計算のため、記載不要です。</t>
        </r>
      </text>
    </comment>
    <comment ref="F3" authorId="0" shapeId="0" xr:uid="{00000000-0006-0000-0B00-000004000000}">
      <text>
        <r>
          <rPr>
            <b/>
            <sz val="10"/>
            <color indexed="81"/>
            <rFont val="MS P ゴシック"/>
            <family val="3"/>
            <charset val="128"/>
          </rPr>
          <t>プルダウンから該当費目を選択してください。</t>
        </r>
      </text>
    </comment>
    <comment ref="G3" authorId="0" shapeId="0" xr:uid="{00000000-0006-0000-0B00-00000500000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xr:uid="{00000000-0006-0000-0B00-00000600000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xr:uid="{00000000-0006-0000-0B00-00000700000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下間 麻利江</author>
  </authors>
  <commentList>
    <comment ref="H1" authorId="0" shapeId="0" xr:uid="{00000000-0006-0000-0C00-00000100000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xr:uid="{00000000-0006-0000-0C00-00000200000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xr:uid="{00000000-0006-0000-0C00-000003000000}">
      <text>
        <r>
          <rPr>
            <b/>
            <sz val="10"/>
            <color indexed="81"/>
            <rFont val="MS P ゴシック"/>
            <family val="3"/>
            <charset val="128"/>
          </rPr>
          <t>自動計算のため、記載不要です。</t>
        </r>
      </text>
    </comment>
    <comment ref="F3" authorId="0" shapeId="0" xr:uid="{00000000-0006-0000-0C00-000004000000}">
      <text>
        <r>
          <rPr>
            <b/>
            <sz val="10"/>
            <color indexed="81"/>
            <rFont val="MS P ゴシック"/>
            <family val="3"/>
            <charset val="128"/>
          </rPr>
          <t>プルダウンから該当費目を選択してください。</t>
        </r>
      </text>
    </comment>
    <comment ref="G3" authorId="0" shapeId="0" xr:uid="{00000000-0006-0000-0C00-00000500000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xr:uid="{00000000-0006-0000-0C00-00000600000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xr:uid="{00000000-0006-0000-0C00-00000700000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下間 麻利江</author>
  </authors>
  <commentList>
    <comment ref="H1" authorId="0" shapeId="0" xr:uid="{00000000-0006-0000-0D00-00000100000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xr:uid="{00000000-0006-0000-0D00-00000200000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xr:uid="{00000000-0006-0000-0D00-000003000000}">
      <text>
        <r>
          <rPr>
            <b/>
            <sz val="10"/>
            <color indexed="81"/>
            <rFont val="MS P ゴシック"/>
            <family val="3"/>
            <charset val="128"/>
          </rPr>
          <t>自動計算のため、記載不要です。</t>
        </r>
      </text>
    </comment>
    <comment ref="F3" authorId="0" shapeId="0" xr:uid="{00000000-0006-0000-0D00-000004000000}">
      <text>
        <r>
          <rPr>
            <b/>
            <sz val="10"/>
            <color indexed="81"/>
            <rFont val="MS P ゴシック"/>
            <family val="3"/>
            <charset val="128"/>
          </rPr>
          <t>プルダウンから該当費目を選択してください。</t>
        </r>
      </text>
    </comment>
    <comment ref="G3" authorId="0" shapeId="0" xr:uid="{00000000-0006-0000-0D00-00000500000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xr:uid="{00000000-0006-0000-0D00-00000600000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xr:uid="{00000000-0006-0000-0D00-00000700000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大下 貴子</author>
  </authors>
  <commentList>
    <comment ref="C4" authorId="0" shapeId="0" xr:uid="{00000000-0006-0000-0100-000001000000}">
      <text>
        <r>
          <rPr>
            <b/>
            <sz val="11"/>
            <color indexed="81"/>
            <rFont val="MS P ゴシック"/>
            <family val="3"/>
            <charset val="128"/>
          </rPr>
          <t>役員としてであれば政務活動扱いにしない。</t>
        </r>
      </text>
    </comment>
    <comment ref="C5" authorId="0" shapeId="0" xr:uid="{00000000-0006-0000-0100-000002000000}">
      <text>
        <r>
          <rPr>
            <b/>
            <sz val="11"/>
            <color indexed="81"/>
            <rFont val="MS P ゴシック"/>
            <family val="3"/>
            <charset val="128"/>
          </rPr>
          <t>政務活動とするならば、研修受講の申請と報告書を提出を。</t>
        </r>
      </text>
    </comment>
    <comment ref="C6" authorId="0" shapeId="0" xr:uid="{00000000-0006-0000-0100-000003000000}">
      <text>
        <r>
          <rPr>
            <b/>
            <sz val="11"/>
            <color indexed="81"/>
            <rFont val="MS P ゴシック"/>
            <family val="3"/>
            <charset val="128"/>
          </rPr>
          <t>記載を統一「会派協議のため」</t>
        </r>
      </text>
    </comment>
    <comment ref="F7" authorId="0" shapeId="0" xr:uid="{00000000-0006-0000-0100-000004000000}">
      <text>
        <r>
          <rPr>
            <b/>
            <sz val="9"/>
            <color indexed="81"/>
            <rFont val="MS P ゴシック"/>
            <family val="3"/>
            <charset val="128"/>
          </rPr>
          <t>現地確認なので調査研究費に変更しました。</t>
        </r>
      </text>
    </comment>
    <comment ref="B8" authorId="0" shapeId="0" xr:uid="{00000000-0006-0000-0100-000005000000}">
      <text>
        <r>
          <rPr>
            <b/>
            <sz val="9"/>
            <color indexed="81"/>
            <rFont val="MS P ゴシック"/>
            <family val="3"/>
            <charset val="128"/>
          </rPr>
          <t>個人宅などの住所はホームページに掲載できないので、今後は右横の欄外に記載してください。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下間 麻利江</author>
  </authors>
  <commentList>
    <comment ref="H1" authorId="0" shapeId="0" xr:uid="{00000000-0006-0000-0200-00000100000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xr:uid="{00000000-0006-0000-0200-000002000000}">
      <text>
        <r>
          <rPr>
            <b/>
            <sz val="11"/>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11"/>
            <color indexed="81"/>
            <rFont val="MS P ゴシック"/>
            <family val="3"/>
            <charset val="128"/>
          </rPr>
          <t xml:space="preserve">
</t>
        </r>
      </text>
    </comment>
    <comment ref="E3" authorId="0" shapeId="0" xr:uid="{00000000-0006-0000-0200-000003000000}">
      <text>
        <r>
          <rPr>
            <b/>
            <sz val="11"/>
            <color indexed="81"/>
            <rFont val="MS P ゴシック"/>
            <family val="3"/>
            <charset val="128"/>
          </rPr>
          <t>自動計算のため、入力不要です。</t>
        </r>
      </text>
    </comment>
    <comment ref="F3" authorId="0" shapeId="0" xr:uid="{00000000-0006-0000-0200-000004000000}">
      <text>
        <r>
          <rPr>
            <b/>
            <sz val="11"/>
            <color indexed="81"/>
            <rFont val="MS P ゴシック"/>
            <family val="3"/>
            <charset val="128"/>
          </rPr>
          <t>プルダウンから該当費目を選択してください。</t>
        </r>
      </text>
    </comment>
    <comment ref="G3" authorId="0" shapeId="0" xr:uid="{00000000-0006-0000-0200-000005000000}">
      <text>
        <r>
          <rPr>
            <b/>
            <sz val="11"/>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xr:uid="{00000000-0006-0000-0200-000006000000}">
      <text>
        <r>
          <rPr>
            <b/>
            <sz val="11"/>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xr:uid="{00000000-0006-0000-0200-000007000000}">
      <text>
        <r>
          <rPr>
            <b/>
            <sz val="11"/>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下間 麻利江</author>
  </authors>
  <commentList>
    <comment ref="H1" authorId="0" shapeId="0" xr:uid="{00000000-0006-0000-0300-00000100000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xr:uid="{00000000-0006-0000-0300-00000200000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xr:uid="{00000000-0006-0000-0300-000003000000}">
      <text>
        <r>
          <rPr>
            <b/>
            <sz val="10"/>
            <color indexed="81"/>
            <rFont val="MS P ゴシック"/>
            <family val="3"/>
            <charset val="128"/>
          </rPr>
          <t>自動計算のため、記載不要です。</t>
        </r>
      </text>
    </comment>
    <comment ref="F3" authorId="0" shapeId="0" xr:uid="{00000000-0006-0000-0300-000004000000}">
      <text>
        <r>
          <rPr>
            <b/>
            <sz val="10"/>
            <color indexed="81"/>
            <rFont val="MS P ゴシック"/>
            <family val="3"/>
            <charset val="128"/>
          </rPr>
          <t>プルダウンから該当費目を選択してください。</t>
        </r>
      </text>
    </comment>
    <comment ref="G3" authorId="0" shapeId="0" xr:uid="{00000000-0006-0000-0300-00000500000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xr:uid="{00000000-0006-0000-0300-00000600000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xr:uid="{00000000-0006-0000-0300-00000700000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下間 麻利江</author>
  </authors>
  <commentList>
    <comment ref="H1" authorId="0" shapeId="0" xr:uid="{00000000-0006-0000-0400-00000100000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xr:uid="{00000000-0006-0000-0400-00000200000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xr:uid="{00000000-0006-0000-0400-000003000000}">
      <text>
        <r>
          <rPr>
            <b/>
            <sz val="10"/>
            <color indexed="81"/>
            <rFont val="MS P ゴシック"/>
            <family val="3"/>
            <charset val="128"/>
          </rPr>
          <t>自動計算のため、記載不要です。</t>
        </r>
      </text>
    </comment>
    <comment ref="F3" authorId="0" shapeId="0" xr:uid="{00000000-0006-0000-0400-000004000000}">
      <text>
        <r>
          <rPr>
            <b/>
            <sz val="10"/>
            <color indexed="81"/>
            <rFont val="MS P ゴシック"/>
            <family val="3"/>
            <charset val="128"/>
          </rPr>
          <t>プルダウンから該当費目を選択してください。</t>
        </r>
      </text>
    </comment>
    <comment ref="G3" authorId="0" shapeId="0" xr:uid="{00000000-0006-0000-0400-00000500000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xr:uid="{00000000-0006-0000-0400-00000600000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xr:uid="{00000000-0006-0000-0400-00000700000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下間 麻利江</author>
  </authors>
  <commentList>
    <comment ref="H1" authorId="0" shapeId="0" xr:uid="{00000000-0006-0000-0500-00000100000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xr:uid="{00000000-0006-0000-0500-00000200000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xr:uid="{00000000-0006-0000-0500-000003000000}">
      <text>
        <r>
          <rPr>
            <b/>
            <sz val="10"/>
            <color indexed="81"/>
            <rFont val="MS P ゴシック"/>
            <family val="3"/>
            <charset val="128"/>
          </rPr>
          <t>自動計算のため、記載不要です。</t>
        </r>
      </text>
    </comment>
    <comment ref="F3" authorId="0" shapeId="0" xr:uid="{00000000-0006-0000-0500-000004000000}">
      <text>
        <r>
          <rPr>
            <b/>
            <sz val="10"/>
            <color indexed="81"/>
            <rFont val="MS P ゴシック"/>
            <family val="3"/>
            <charset val="128"/>
          </rPr>
          <t>プルダウンから該当費目を選択してください。</t>
        </r>
      </text>
    </comment>
    <comment ref="G3" authorId="0" shapeId="0" xr:uid="{00000000-0006-0000-0500-00000500000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xr:uid="{00000000-0006-0000-0500-00000600000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xr:uid="{00000000-0006-0000-0500-00000700000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下間 麻利江</author>
  </authors>
  <commentList>
    <comment ref="H1" authorId="0" shapeId="0" xr:uid="{00000000-0006-0000-0700-00000100000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xr:uid="{00000000-0006-0000-0700-00000200000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xr:uid="{00000000-0006-0000-0700-000003000000}">
      <text>
        <r>
          <rPr>
            <b/>
            <sz val="10"/>
            <color indexed="81"/>
            <rFont val="MS P ゴシック"/>
            <family val="3"/>
            <charset val="128"/>
          </rPr>
          <t>自動計算のため、記載不要です。</t>
        </r>
      </text>
    </comment>
    <comment ref="F3" authorId="0" shapeId="0" xr:uid="{00000000-0006-0000-0700-000004000000}">
      <text>
        <r>
          <rPr>
            <b/>
            <sz val="10"/>
            <color indexed="81"/>
            <rFont val="MS P ゴシック"/>
            <family val="3"/>
            <charset val="128"/>
          </rPr>
          <t>プルダウンから該当費目を選択してください。</t>
        </r>
      </text>
    </comment>
    <comment ref="G3" authorId="0" shapeId="0" xr:uid="{00000000-0006-0000-0700-00000500000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xr:uid="{00000000-0006-0000-0700-00000600000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xr:uid="{00000000-0006-0000-0700-00000700000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下間 麻利江</author>
  </authors>
  <commentList>
    <comment ref="H1" authorId="0" shapeId="0" xr:uid="{00000000-0006-0000-0600-00000100000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xr:uid="{00000000-0006-0000-0600-00000200000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xr:uid="{00000000-0006-0000-0600-000003000000}">
      <text>
        <r>
          <rPr>
            <b/>
            <sz val="10"/>
            <color indexed="81"/>
            <rFont val="MS P ゴシック"/>
            <family val="3"/>
            <charset val="128"/>
          </rPr>
          <t>自動計算のため、記載不要です。</t>
        </r>
      </text>
    </comment>
    <comment ref="F3" authorId="0" shapeId="0" xr:uid="{00000000-0006-0000-0600-000004000000}">
      <text>
        <r>
          <rPr>
            <b/>
            <sz val="10"/>
            <color indexed="81"/>
            <rFont val="MS P ゴシック"/>
            <family val="3"/>
            <charset val="128"/>
          </rPr>
          <t>プルダウンから該当費目を選択してください。</t>
        </r>
      </text>
    </comment>
    <comment ref="G3" authorId="0" shapeId="0" xr:uid="{00000000-0006-0000-0600-00000500000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xr:uid="{00000000-0006-0000-0600-00000600000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xr:uid="{00000000-0006-0000-0600-00000700000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下間 麻利江</author>
  </authors>
  <commentList>
    <comment ref="H1" authorId="0" shapeId="0" xr:uid="{00000000-0006-0000-0800-00000100000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xr:uid="{00000000-0006-0000-0800-00000200000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xr:uid="{00000000-0006-0000-0800-000003000000}">
      <text>
        <r>
          <rPr>
            <b/>
            <sz val="10"/>
            <color indexed="81"/>
            <rFont val="MS P ゴシック"/>
            <family val="3"/>
            <charset val="128"/>
          </rPr>
          <t>自動計算のため、記載不要です。</t>
        </r>
      </text>
    </comment>
    <comment ref="F3" authorId="0" shapeId="0" xr:uid="{00000000-0006-0000-0800-000004000000}">
      <text>
        <r>
          <rPr>
            <b/>
            <sz val="10"/>
            <color indexed="81"/>
            <rFont val="MS P ゴシック"/>
            <family val="3"/>
            <charset val="128"/>
          </rPr>
          <t>プルダウンから該当費目を選択してください。</t>
        </r>
      </text>
    </comment>
    <comment ref="G3" authorId="0" shapeId="0" xr:uid="{00000000-0006-0000-0800-00000500000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xr:uid="{00000000-0006-0000-0800-00000600000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xr:uid="{00000000-0006-0000-0800-00000700000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sharedStrings.xml><?xml version="1.0" encoding="utf-8"?>
<sst xmlns="http://schemas.openxmlformats.org/spreadsheetml/2006/main" count="408" uniqueCount="77">
  <si>
    <t>日付</t>
    <rPh sb="0" eb="2">
      <t>ヒヅケ</t>
    </rPh>
    <phoneticPr fontId="1"/>
  </si>
  <si>
    <t>経路</t>
    <rPh sb="0" eb="2">
      <t>ケイロ</t>
    </rPh>
    <phoneticPr fontId="1"/>
  </si>
  <si>
    <t>費目</t>
    <rPh sb="0" eb="2">
      <t>ヒモク</t>
    </rPh>
    <phoneticPr fontId="1"/>
  </si>
  <si>
    <t>備考</t>
    <rPh sb="0" eb="2">
      <t>ビコウ</t>
    </rPh>
    <phoneticPr fontId="1"/>
  </si>
  <si>
    <t>広聴費</t>
    <rPh sb="0" eb="2">
      <t>コウチョウ</t>
    </rPh>
    <rPh sb="2" eb="3">
      <t>ヒ</t>
    </rPh>
    <phoneticPr fontId="1"/>
  </si>
  <si>
    <t>別途、意見交換会等実施報告書あり</t>
    <rPh sb="0" eb="2">
      <t>ベット</t>
    </rPh>
    <rPh sb="3" eb="5">
      <t>イケン</t>
    </rPh>
    <rPh sb="5" eb="7">
      <t>コウカン</t>
    </rPh>
    <rPh sb="7" eb="8">
      <t>カイ</t>
    </rPh>
    <rPh sb="8" eb="9">
      <t>ナド</t>
    </rPh>
    <rPh sb="9" eb="11">
      <t>ジッシ</t>
    </rPh>
    <rPh sb="11" eb="14">
      <t>ホウコクショ</t>
    </rPh>
    <phoneticPr fontId="1"/>
  </si>
  <si>
    <t>自宅→中央図書館→○○町○○付近→自宅</t>
    <rPh sb="0" eb="2">
      <t>ジタク</t>
    </rPh>
    <rPh sb="3" eb="5">
      <t>チュウオウ</t>
    </rPh>
    <rPh sb="5" eb="8">
      <t>トショカン</t>
    </rPh>
    <rPh sb="11" eb="12">
      <t>マチ</t>
    </rPh>
    <rPh sb="14" eb="16">
      <t>フキン</t>
    </rPh>
    <rPh sb="17" eb="19">
      <t>ジタク</t>
    </rPh>
    <phoneticPr fontId="1"/>
  </si>
  <si>
    <t>調査研究費</t>
    <rPh sb="0" eb="2">
      <t>チョウサ</t>
    </rPh>
    <rPh sb="2" eb="5">
      <t>ケンキュウヒ</t>
    </rPh>
    <phoneticPr fontId="1"/>
  </si>
  <si>
    <t>車賃</t>
    <rPh sb="0" eb="1">
      <t>クルマ</t>
    </rPh>
    <rPh sb="1" eb="2">
      <t>チン</t>
    </rPh>
    <phoneticPr fontId="1"/>
  </si>
  <si>
    <t>✓</t>
  </si>
  <si>
    <t>✓</t>
    <phoneticPr fontId="1"/>
  </si>
  <si>
    <r>
      <t xml:space="preserve">距離
</t>
    </r>
    <r>
      <rPr>
        <b/>
        <sz val="9"/>
        <color theme="1"/>
        <rFont val="ＭＳ 明朝"/>
        <family val="1"/>
        <charset val="128"/>
      </rPr>
      <t>（km）</t>
    </r>
    <rPh sb="0" eb="2">
      <t>キョリ</t>
    </rPh>
    <phoneticPr fontId="1"/>
  </si>
  <si>
    <t>事務局欄</t>
    <rPh sb="0" eb="3">
      <t>ジムキョク</t>
    </rPh>
    <rPh sb="3" eb="4">
      <t>ラン</t>
    </rPh>
    <phoneticPr fontId="1"/>
  </si>
  <si>
    <t>自宅⇔○○まちづくりセンター
（往復）</t>
    <rPh sb="0" eb="2">
      <t>ジタク</t>
    </rPh>
    <rPh sb="16" eb="18">
      <t>オウフク</t>
    </rPh>
    <phoneticPr fontId="1"/>
  </si>
  <si>
    <t>研修費</t>
    <rPh sb="0" eb="2">
      <t>ケンシュウ</t>
    </rPh>
    <rPh sb="2" eb="3">
      <t>ヒ</t>
    </rPh>
    <phoneticPr fontId="1"/>
  </si>
  <si>
    <t>要請・陳情活動費</t>
    <rPh sb="0" eb="2">
      <t>ヨウセイ</t>
    </rPh>
    <rPh sb="3" eb="5">
      <t>チンジョウ</t>
    </rPh>
    <rPh sb="5" eb="7">
      <t>カツドウ</t>
    </rPh>
    <rPh sb="7" eb="8">
      <t>ヒ</t>
    </rPh>
    <phoneticPr fontId="1"/>
  </si>
  <si>
    <t>○○地区まちづくり推進委員会との意見交換会</t>
    <rPh sb="2" eb="4">
      <t>チク</t>
    </rPh>
    <rPh sb="9" eb="11">
      <t>スイシン</t>
    </rPh>
    <rPh sb="11" eb="13">
      <t>イイン</t>
    </rPh>
    <rPh sb="13" eb="14">
      <t>カイ</t>
    </rPh>
    <rPh sb="16" eb="18">
      <t>イケン</t>
    </rPh>
    <rPh sb="18" eb="20">
      <t>コウカン</t>
    </rPh>
    <rPh sb="20" eb="21">
      <t>カイ</t>
    </rPh>
    <phoneticPr fontId="1"/>
  </si>
  <si>
    <t>自宅⇔中央図書館</t>
    <rPh sb="0" eb="2">
      <t>ジタク</t>
    </rPh>
    <rPh sb="3" eb="5">
      <t>チュウオウ</t>
    </rPh>
    <rPh sb="5" eb="8">
      <t>トショカン</t>
    </rPh>
    <phoneticPr fontId="1"/>
  </si>
  <si>
    <t>総務文教委員会に出席後、調査</t>
    <phoneticPr fontId="1"/>
  </si>
  <si>
    <t>市役所→島根県立大学講堂→市役所</t>
    <rPh sb="0" eb="3">
      <t>シヤクショ</t>
    </rPh>
    <rPh sb="4" eb="8">
      <t>シマネケンリツ</t>
    </rPh>
    <rPh sb="8" eb="10">
      <t>ダイガク</t>
    </rPh>
    <rPh sb="10" eb="12">
      <t>コウドウ</t>
    </rPh>
    <rPh sb="13" eb="16">
      <t>シヤクショ</t>
    </rPh>
    <phoneticPr fontId="1"/>
  </si>
  <si>
    <t>人権研修会</t>
    <rPh sb="0" eb="2">
      <t>ジンケン</t>
    </rPh>
    <rPh sb="2" eb="5">
      <t>ケンシュウカイ</t>
    </rPh>
    <phoneticPr fontId="1"/>
  </si>
  <si>
    <t>・文献調査（浜田地震について）
・現地確認（市道のカーブミラーについて）</t>
    <rPh sb="1" eb="3">
      <t>ブンケン</t>
    </rPh>
    <rPh sb="3" eb="5">
      <t>チョウサ</t>
    </rPh>
    <rPh sb="6" eb="8">
      <t>ハマダ</t>
    </rPh>
    <rPh sb="8" eb="10">
      <t>ジシン</t>
    </rPh>
    <phoneticPr fontId="1"/>
  </si>
  <si>
    <t>・まちづくり総合交付金及び地域課題を解決するための人材確保等について課題が把握できた。今後、一般質問等に活用したい。</t>
    <rPh sb="6" eb="8">
      <t>ソウゴウ</t>
    </rPh>
    <rPh sb="8" eb="11">
      <t>コウフキン</t>
    </rPh>
    <rPh sb="11" eb="12">
      <t>オヨ</t>
    </rPh>
    <rPh sb="13" eb="15">
      <t>チイキ</t>
    </rPh>
    <rPh sb="15" eb="17">
      <t>カダイ</t>
    </rPh>
    <rPh sb="18" eb="20">
      <t>カイケツ</t>
    </rPh>
    <rPh sb="25" eb="27">
      <t>ジンザイ</t>
    </rPh>
    <rPh sb="27" eb="29">
      <t>カクホ</t>
    </rPh>
    <rPh sb="29" eb="30">
      <t>ナド</t>
    </rPh>
    <rPh sb="34" eb="36">
      <t>カダイ</t>
    </rPh>
    <rPh sb="37" eb="39">
      <t>ハアク</t>
    </rPh>
    <rPh sb="43" eb="45">
      <t>コンゴ</t>
    </rPh>
    <rPh sb="46" eb="48">
      <t>イッパン</t>
    </rPh>
    <rPh sb="48" eb="50">
      <t>シツモン</t>
    </rPh>
    <rPh sb="50" eb="51">
      <t>ナド</t>
    </rPh>
    <rPh sb="52" eb="54">
      <t>カツヨウ</t>
    </rPh>
    <phoneticPr fontId="1"/>
  </si>
  <si>
    <t>・浜田地震の被害状況に関する書籍（●●）で内容を確認できた。浜田市の今後の災害対策、BCP等に生かせるよう、委員会での議論を提案したい。
・市民からカーブミラー設置要望のあった市道を確認し、維持管理課に情報提供した。</t>
    <rPh sb="1" eb="3">
      <t>ハマダ</t>
    </rPh>
    <rPh sb="3" eb="5">
      <t>ジシン</t>
    </rPh>
    <rPh sb="6" eb="8">
      <t>ヒガイ</t>
    </rPh>
    <rPh sb="8" eb="10">
      <t>ジョウキョウ</t>
    </rPh>
    <rPh sb="11" eb="12">
      <t>カン</t>
    </rPh>
    <rPh sb="14" eb="16">
      <t>ショセキ</t>
    </rPh>
    <rPh sb="21" eb="23">
      <t>ナイヨウ</t>
    </rPh>
    <rPh sb="30" eb="32">
      <t>ハマダ</t>
    </rPh>
    <rPh sb="32" eb="33">
      <t>シ</t>
    </rPh>
    <rPh sb="34" eb="36">
      <t>コンゴ</t>
    </rPh>
    <rPh sb="37" eb="39">
      <t>サイガイ</t>
    </rPh>
    <rPh sb="39" eb="41">
      <t>タイサク</t>
    </rPh>
    <rPh sb="45" eb="46">
      <t>ナド</t>
    </rPh>
    <rPh sb="47" eb="48">
      <t>イ</t>
    </rPh>
    <rPh sb="54" eb="57">
      <t>イインカイ</t>
    </rPh>
    <rPh sb="59" eb="61">
      <t>ギロン</t>
    </rPh>
    <rPh sb="62" eb="64">
      <t>テイアン</t>
    </rPh>
    <rPh sb="70" eb="72">
      <t>シミン</t>
    </rPh>
    <rPh sb="80" eb="82">
      <t>セッチ</t>
    </rPh>
    <rPh sb="82" eb="84">
      <t>ヨウボウ</t>
    </rPh>
    <rPh sb="88" eb="90">
      <t>シドウ</t>
    </rPh>
    <rPh sb="91" eb="93">
      <t>カクニン</t>
    </rPh>
    <rPh sb="95" eb="97">
      <t>イジ</t>
    </rPh>
    <rPh sb="97" eb="99">
      <t>カンリ</t>
    </rPh>
    <rPh sb="99" eb="100">
      <t>カ</t>
    </rPh>
    <rPh sb="101" eb="103">
      <t>ジョウホウ</t>
    </rPh>
    <rPh sb="103" eb="105">
      <t>テイキョウ</t>
    </rPh>
    <phoneticPr fontId="1"/>
  </si>
  <si>
    <t>資料確認（各地域の史誌）</t>
    <rPh sb="0" eb="2">
      <t>シリョウ</t>
    </rPh>
    <rPh sb="2" eb="4">
      <t>カクニン</t>
    </rPh>
    <rPh sb="5" eb="6">
      <t>カク</t>
    </rPh>
    <rPh sb="6" eb="8">
      <t>チイキ</t>
    </rPh>
    <rPh sb="9" eb="10">
      <t>シ</t>
    </rPh>
    <rPh sb="10" eb="11">
      <t>シ</t>
    </rPh>
    <phoneticPr fontId="1"/>
  </si>
  <si>
    <t>・浜田市における人権課題について把握できた。</t>
    <rPh sb="1" eb="3">
      <t>ハマダ</t>
    </rPh>
    <rPh sb="3" eb="4">
      <t>シ</t>
    </rPh>
    <rPh sb="8" eb="10">
      <t>ジンケン</t>
    </rPh>
    <rPh sb="10" eb="12">
      <t>カダイ</t>
    </rPh>
    <rPh sb="16" eb="18">
      <t>ハアク</t>
    </rPh>
    <phoneticPr fontId="1"/>
  </si>
  <si>
    <t>政務活動にかかる自家用自動車使用簿</t>
    <phoneticPr fontId="1"/>
  </si>
  <si>
    <t>事務局確認　　  　　</t>
    <rPh sb="0" eb="3">
      <t>ジムキョク</t>
    </rPh>
    <rPh sb="3" eb="5">
      <t>カクニン</t>
    </rPh>
    <phoneticPr fontId="1"/>
  </si>
  <si>
    <t>令和●年●●月分</t>
    <rPh sb="0" eb="2">
      <t>レイワ</t>
    </rPh>
    <rPh sb="3" eb="4">
      <t>ネン</t>
    </rPh>
    <rPh sb="6" eb="7">
      <t>ガツ</t>
    </rPh>
    <rPh sb="7" eb="8">
      <t>フン</t>
    </rPh>
    <phoneticPr fontId="1"/>
  </si>
  <si>
    <t>目的（用務）</t>
    <rPh sb="0" eb="2">
      <t>モクテキ</t>
    </rPh>
    <rPh sb="3" eb="5">
      <t>ヨウム</t>
    </rPh>
    <phoneticPr fontId="1"/>
  </si>
  <si>
    <t>内容</t>
    <rPh sb="0" eb="2">
      <t>ナイヨウ</t>
    </rPh>
    <phoneticPr fontId="1"/>
  </si>
  <si>
    <t>合併前の5地域の史誌により、合併前の行財政における課題を把握した。</t>
    <rPh sb="0" eb="2">
      <t>ガッペイ</t>
    </rPh>
    <rPh sb="2" eb="3">
      <t>マエ</t>
    </rPh>
    <rPh sb="5" eb="7">
      <t>チイキ</t>
    </rPh>
    <rPh sb="14" eb="16">
      <t>ガッペイ</t>
    </rPh>
    <rPh sb="16" eb="17">
      <t>マエ</t>
    </rPh>
    <rPh sb="18" eb="21">
      <t>ギョウザイセイ</t>
    </rPh>
    <rPh sb="25" eb="27">
      <t>カダイ</t>
    </rPh>
    <rPh sb="28" eb="30">
      <t>ハアク</t>
    </rPh>
    <phoneticPr fontId="1"/>
  </si>
  <si>
    <t>経 路</t>
    <rPh sb="0" eb="1">
      <t>ヘ</t>
    </rPh>
    <rPh sb="2" eb="3">
      <t>ミチ</t>
    </rPh>
    <phoneticPr fontId="1"/>
  </si>
  <si>
    <t>目 的（用務）</t>
    <rPh sb="0" eb="1">
      <t>メ</t>
    </rPh>
    <rPh sb="2" eb="3">
      <t>マト</t>
    </rPh>
    <rPh sb="4" eb="6">
      <t>ヨウム</t>
    </rPh>
    <phoneticPr fontId="1"/>
  </si>
  <si>
    <t>車 賃</t>
    <rPh sb="0" eb="1">
      <t>クルマ</t>
    </rPh>
    <rPh sb="2" eb="3">
      <t>チン</t>
    </rPh>
    <phoneticPr fontId="1"/>
  </si>
  <si>
    <t>内 容</t>
    <rPh sb="0" eb="1">
      <t>ウチ</t>
    </rPh>
    <rPh sb="2" eb="3">
      <t>カタチ</t>
    </rPh>
    <phoneticPr fontId="1"/>
  </si>
  <si>
    <t>備 考</t>
    <rPh sb="0" eb="1">
      <t>ビ</t>
    </rPh>
    <rPh sb="2" eb="3">
      <t>コウ</t>
    </rPh>
    <phoneticPr fontId="1"/>
  </si>
  <si>
    <t>日 付</t>
    <rPh sb="0" eb="1">
      <t>ヒ</t>
    </rPh>
    <rPh sb="2" eb="3">
      <t>フ</t>
    </rPh>
    <phoneticPr fontId="1"/>
  </si>
  <si>
    <t>距離
（km）</t>
    <rPh sb="0" eb="1">
      <t>キョ</t>
    </rPh>
    <rPh sb="1" eb="2">
      <t>リ</t>
    </rPh>
    <phoneticPr fontId="1"/>
  </si>
  <si>
    <t>自宅→周布まちづくりセンター（往復）</t>
    <rPh sb="0" eb="2">
      <t>ジタク</t>
    </rPh>
    <rPh sb="3" eb="5">
      <t>スフ</t>
    </rPh>
    <rPh sb="15" eb="17">
      <t>オウフク</t>
    </rPh>
    <phoneticPr fontId="1"/>
  </si>
  <si>
    <t>まちづくり推進委員会役員会、まちづくり総合交付金申請団体の協議、調製</t>
    <rPh sb="5" eb="10">
      <t>スイシンイインカイ</t>
    </rPh>
    <rPh sb="10" eb="13">
      <t>ヤクインカイ</t>
    </rPh>
    <rPh sb="19" eb="24">
      <t>ソウゴウコウフキン</t>
    </rPh>
    <rPh sb="24" eb="26">
      <t>シンセイ</t>
    </rPh>
    <rPh sb="26" eb="28">
      <t>ダンタイ</t>
    </rPh>
    <rPh sb="29" eb="31">
      <t>キョウギ</t>
    </rPh>
    <rPh sb="32" eb="34">
      <t>チョウセイ</t>
    </rPh>
    <phoneticPr fontId="1"/>
  </si>
  <si>
    <t>まちづくり推進委員会が開かれ、各町内会や団体などからまちづくり総合交付金が提出され協議</t>
    <rPh sb="5" eb="10">
      <t>スイシンイインカイ</t>
    </rPh>
    <rPh sb="11" eb="12">
      <t>ヒラ</t>
    </rPh>
    <rPh sb="15" eb="16">
      <t>カク</t>
    </rPh>
    <rPh sb="16" eb="19">
      <t>チョウナイカイ</t>
    </rPh>
    <rPh sb="20" eb="22">
      <t>ダンタイ</t>
    </rPh>
    <rPh sb="31" eb="36">
      <t>ソウゴウコウフキン</t>
    </rPh>
    <rPh sb="37" eb="39">
      <t>テイシュツ</t>
    </rPh>
    <rPh sb="41" eb="43">
      <t>キョウギ</t>
    </rPh>
    <phoneticPr fontId="1"/>
  </si>
  <si>
    <t>自宅→まちなか交流プラザ（往復）</t>
    <rPh sb="0" eb="2">
      <t>ジタク</t>
    </rPh>
    <rPh sb="7" eb="9">
      <t>コウリュウ</t>
    </rPh>
    <rPh sb="13" eb="15">
      <t>オウフク</t>
    </rPh>
    <phoneticPr fontId="1"/>
  </si>
  <si>
    <t>島根県立大学山下一也学長「生活習慣病予防」受講、生活習慣病予防に向けた施策のあり方</t>
    <rPh sb="0" eb="6">
      <t>シマネケンリツダイガク</t>
    </rPh>
    <rPh sb="6" eb="8">
      <t>ヤマシタ</t>
    </rPh>
    <rPh sb="8" eb="10">
      <t>カズヤ</t>
    </rPh>
    <rPh sb="10" eb="12">
      <t>ガクチョウ</t>
    </rPh>
    <rPh sb="13" eb="20">
      <t>セイカツシュウカンビョウヨボウ</t>
    </rPh>
    <rPh sb="21" eb="23">
      <t>ジュコウ</t>
    </rPh>
    <rPh sb="24" eb="31">
      <t>セイカツシュウカンビョウヨボウ</t>
    </rPh>
    <rPh sb="32" eb="33">
      <t>ム</t>
    </rPh>
    <rPh sb="35" eb="37">
      <t>シサク</t>
    </rPh>
    <rPh sb="40" eb="41">
      <t>カタ</t>
    </rPh>
    <phoneticPr fontId="1"/>
  </si>
  <si>
    <t>×</t>
    <phoneticPr fontId="1"/>
  </si>
  <si>
    <t>OK</t>
    <phoneticPr fontId="1"/>
  </si>
  <si>
    <t>自宅⇒市役所⇒自宅</t>
    <rPh sb="0" eb="2">
      <t>ジタク</t>
    </rPh>
    <rPh sb="3" eb="6">
      <t>シヤクショ</t>
    </rPh>
    <rPh sb="7" eb="9">
      <t>ジタク</t>
    </rPh>
    <phoneticPr fontId="1"/>
  </si>
  <si>
    <t>会派協議のため</t>
    <rPh sb="0" eb="2">
      <t>カイハ</t>
    </rPh>
    <rPh sb="2" eb="4">
      <t>キョウギ</t>
    </rPh>
    <phoneticPr fontId="1"/>
  </si>
  <si>
    <t>令和6年度活動計画、活動テーマを協議</t>
    <rPh sb="0" eb="2">
      <t>レイワ</t>
    </rPh>
    <rPh sb="3" eb="5">
      <t>ネンド</t>
    </rPh>
    <rPh sb="5" eb="7">
      <t>カツドウ</t>
    </rPh>
    <rPh sb="7" eb="9">
      <t>ケイカク</t>
    </rPh>
    <rPh sb="10" eb="12">
      <t>カツドウ</t>
    </rPh>
    <rPh sb="16" eb="18">
      <t>キョウギ</t>
    </rPh>
    <phoneticPr fontId="1"/>
  </si>
  <si>
    <t>自宅⇔北分庁舎　(往復)</t>
    <phoneticPr fontId="26"/>
  </si>
  <si>
    <t>住民からの相談内容の確認のため</t>
  </si>
  <si>
    <t>調査研究費</t>
  </si>
  <si>
    <t>生活道路から自宅へ流れ込む雨水の処理についての相談を受け行政が対応することかどうかについての確認。</t>
  </si>
  <si>
    <r>
      <t xml:space="preserve">自宅 → </t>
    </r>
    <r>
      <rPr>
        <sz val="11"/>
        <rFont val="ＭＳ 明朝"/>
        <family val="1"/>
        <charset val="128"/>
      </rPr>
      <t>石川地域協議会会長</t>
    </r>
    <r>
      <rPr>
        <sz val="11"/>
        <rFont val="ＭＳ 明朝"/>
        <family val="1"/>
        <charset val="128"/>
      </rPr>
      <t xml:space="preserve"> </t>
    </r>
    <r>
      <rPr>
        <sz val="11"/>
        <color theme="1"/>
        <rFont val="ＭＳ 明朝"/>
        <family val="1"/>
        <charset val="128"/>
      </rPr>
      <t xml:space="preserve">→ 
</t>
    </r>
    <r>
      <rPr>
        <sz val="11"/>
        <rFont val="ＭＳ 明朝"/>
        <family val="1"/>
        <charset val="128"/>
      </rPr>
      <t xml:space="preserve">矢原自治会会長 </t>
    </r>
    <r>
      <rPr>
        <sz val="11"/>
        <color theme="1"/>
        <rFont val="ＭＳ 明朝"/>
        <family val="1"/>
        <charset val="128"/>
      </rPr>
      <t>→ 自宅</t>
    </r>
    <rPh sb="0" eb="2">
      <t>ジタク</t>
    </rPh>
    <rPh sb="5" eb="7">
      <t>イシカワ</t>
    </rPh>
    <rPh sb="7" eb="12">
      <t>チイキキョウギカイ</t>
    </rPh>
    <rPh sb="12" eb="14">
      <t>カイチョウ</t>
    </rPh>
    <rPh sb="18" eb="23">
      <t>ヤバラジチカイ</t>
    </rPh>
    <rPh sb="23" eb="25">
      <t>カイチョウ</t>
    </rPh>
    <rPh sb="28" eb="30">
      <t>ジタク</t>
    </rPh>
    <phoneticPr fontId="1"/>
  </si>
  <si>
    <t>以前、県議や国会議員秘書とともに相談で伺った、矢原川ダム建設に関する地域の諸問題、特に簡易水道について市や県のその後の対応など聞き取るため。</t>
    <rPh sb="0" eb="2">
      <t>イゼン</t>
    </rPh>
    <rPh sb="3" eb="5">
      <t>ケンギ</t>
    </rPh>
    <rPh sb="6" eb="10">
      <t>コッカイギイン</t>
    </rPh>
    <rPh sb="10" eb="12">
      <t>ヒショ</t>
    </rPh>
    <rPh sb="16" eb="18">
      <t>ソウダン</t>
    </rPh>
    <rPh sb="19" eb="20">
      <t>ウカガ</t>
    </rPh>
    <rPh sb="23" eb="25">
      <t>ヤバラ</t>
    </rPh>
    <rPh sb="25" eb="26">
      <t>カワ</t>
    </rPh>
    <rPh sb="28" eb="30">
      <t>ケンセツ</t>
    </rPh>
    <rPh sb="31" eb="32">
      <t>カン</t>
    </rPh>
    <rPh sb="34" eb="36">
      <t>チイキ</t>
    </rPh>
    <rPh sb="37" eb="40">
      <t>ショモンダイ</t>
    </rPh>
    <rPh sb="41" eb="42">
      <t>トク</t>
    </rPh>
    <rPh sb="43" eb="47">
      <t>カンイスイドウ</t>
    </rPh>
    <rPh sb="51" eb="52">
      <t>シ</t>
    </rPh>
    <rPh sb="53" eb="54">
      <t>ケン</t>
    </rPh>
    <rPh sb="57" eb="58">
      <t>ゴ</t>
    </rPh>
    <rPh sb="59" eb="61">
      <t>タイオウ</t>
    </rPh>
    <rPh sb="63" eb="64">
      <t>キ</t>
    </rPh>
    <rPh sb="65" eb="66">
      <t>ト</t>
    </rPh>
    <phoneticPr fontId="1"/>
  </si>
  <si>
    <t>地域協議会会長は業務のため面会ができなかったが、矢原自治会長からはその後の市や県の対応、自治会の考えなど話を伺った。次期定例会での予算提案もあるとのこと。</t>
    <rPh sb="0" eb="5">
      <t>チイキキョウギカイ</t>
    </rPh>
    <rPh sb="5" eb="7">
      <t>カイチョウ</t>
    </rPh>
    <rPh sb="8" eb="10">
      <t>ギョウム</t>
    </rPh>
    <rPh sb="13" eb="15">
      <t>メンカイ</t>
    </rPh>
    <rPh sb="24" eb="26">
      <t>ヤバラ</t>
    </rPh>
    <rPh sb="26" eb="28">
      <t>ジチ</t>
    </rPh>
    <rPh sb="28" eb="30">
      <t>カイチョウ</t>
    </rPh>
    <rPh sb="35" eb="36">
      <t>ゴ</t>
    </rPh>
    <rPh sb="37" eb="38">
      <t>シ</t>
    </rPh>
    <rPh sb="39" eb="40">
      <t>ケン</t>
    </rPh>
    <rPh sb="41" eb="43">
      <t>タイオウ</t>
    </rPh>
    <rPh sb="44" eb="47">
      <t>ジチカイ</t>
    </rPh>
    <rPh sb="48" eb="49">
      <t>カンガ</t>
    </rPh>
    <rPh sb="52" eb="53">
      <t>ハナシ</t>
    </rPh>
    <rPh sb="54" eb="55">
      <t>ウカガ</t>
    </rPh>
    <rPh sb="58" eb="60">
      <t>ジキ</t>
    </rPh>
    <rPh sb="60" eb="62">
      <t>テイレイ</t>
    </rPh>
    <rPh sb="62" eb="63">
      <t>カイ</t>
    </rPh>
    <rPh sb="65" eb="67">
      <t>ヨサン</t>
    </rPh>
    <rPh sb="67" eb="69">
      <t>テイアン</t>
    </rPh>
    <phoneticPr fontId="1"/>
  </si>
  <si>
    <t>会長宅　○○町109-6番地
△△邸　○○町1000番地　　</t>
    <rPh sb="0" eb="2">
      <t>カイチョウ</t>
    </rPh>
    <rPh sb="2" eb="3">
      <t>タク</t>
    </rPh>
    <rPh sb="6" eb="7">
      <t>マチ</t>
    </rPh>
    <rPh sb="12" eb="14">
      <t>バンチ</t>
    </rPh>
    <rPh sb="17" eb="18">
      <t>テイ</t>
    </rPh>
    <rPh sb="26" eb="28">
      <t>バンチ</t>
    </rPh>
    <phoneticPr fontId="1"/>
  </si>
  <si>
    <t>自宅→三隅支所→自宅</t>
  </si>
  <si>
    <t>三隅地域協議会を傍聴し、地域課題を
把握するため</t>
  </si>
  <si>
    <t>230円</t>
  </si>
  <si>
    <t>年度当初の地域協議会であり、新たな委員を知り、市長への要望事項が確認できた。今後の活動に活かしたい。</t>
  </si>
  <si>
    <t>自宅→市立図書館（往復）</t>
    <rPh sb="0" eb="2">
      <t>ジタク</t>
    </rPh>
    <rPh sb="3" eb="5">
      <t>シリツ</t>
    </rPh>
    <rPh sb="5" eb="8">
      <t>トショカン</t>
    </rPh>
    <rPh sb="9" eb="11">
      <t>オウフク</t>
    </rPh>
    <phoneticPr fontId="1"/>
  </si>
  <si>
    <r>
      <t>石見神楽伝承内容検討専門委員会</t>
    </r>
    <r>
      <rPr>
        <sz val="12"/>
        <rFont val="ＭＳ 明朝"/>
        <family val="1"/>
        <charset val="128"/>
      </rPr>
      <t>の</t>
    </r>
    <r>
      <rPr>
        <sz val="12"/>
        <color rgb="FFFF0000"/>
        <rFont val="ＭＳ 明朝"/>
        <family val="1"/>
        <charset val="128"/>
      </rPr>
      <t>傍聴</t>
    </r>
    <r>
      <rPr>
        <sz val="12"/>
        <rFont val="ＭＳ 明朝"/>
        <family val="1"/>
        <charset val="128"/>
      </rPr>
      <t>のため。</t>
    </r>
    <rPh sb="0" eb="8">
      <t>イワミカグラデンショウナイヨウ</t>
    </rPh>
    <rPh sb="8" eb="10">
      <t>ケントウ</t>
    </rPh>
    <rPh sb="10" eb="12">
      <t>センモン</t>
    </rPh>
    <rPh sb="12" eb="13">
      <t>イ</t>
    </rPh>
    <rPh sb="13" eb="14">
      <t>イン</t>
    </rPh>
    <rPh sb="14" eb="15">
      <t>カイ</t>
    </rPh>
    <rPh sb="16" eb="18">
      <t>ボウチョウ</t>
    </rPh>
    <phoneticPr fontId="1"/>
  </si>
  <si>
    <t>石見神楽伝承内容検討専門委員会を傍聴し、議論の内容、これからのあり方など調査研究を行った。</t>
    <rPh sb="0" eb="8">
      <t>イワミカグラデンショウナイヨウ</t>
    </rPh>
    <rPh sb="8" eb="10">
      <t>ケントウ</t>
    </rPh>
    <rPh sb="10" eb="12">
      <t>センモン</t>
    </rPh>
    <rPh sb="12" eb="13">
      <t>イ</t>
    </rPh>
    <rPh sb="13" eb="14">
      <t>イン</t>
    </rPh>
    <rPh sb="14" eb="15">
      <t>カイ</t>
    </rPh>
    <rPh sb="16" eb="18">
      <t>ボウチョウ</t>
    </rPh>
    <rPh sb="20" eb="22">
      <t>ギロン</t>
    </rPh>
    <rPh sb="23" eb="25">
      <t>ナイヨウ</t>
    </rPh>
    <rPh sb="33" eb="34">
      <t>カタ</t>
    </rPh>
    <rPh sb="36" eb="38">
      <t>チョウサ</t>
    </rPh>
    <rPh sb="38" eb="40">
      <t>ケンキュウ</t>
    </rPh>
    <rPh sb="41" eb="42">
      <t>オコナ</t>
    </rPh>
    <phoneticPr fontId="1"/>
  </si>
  <si>
    <t>自宅→現地（往復）</t>
    <rPh sb="0" eb="2">
      <t>ジタク</t>
    </rPh>
    <rPh sb="3" eb="5">
      <t>ゲンチ</t>
    </rPh>
    <rPh sb="6" eb="8">
      <t>オウフク</t>
    </rPh>
    <phoneticPr fontId="1"/>
  </si>
  <si>
    <r>
      <t>西村町でクマ出没</t>
    </r>
    <r>
      <rPr>
        <sz val="12"/>
        <color rgb="FFFF0000"/>
        <rFont val="ＭＳ 明朝"/>
        <family val="1"/>
        <charset val="128"/>
      </rPr>
      <t>のため現地確認</t>
    </r>
    <rPh sb="0" eb="2">
      <t>ニシムラ</t>
    </rPh>
    <rPh sb="2" eb="3">
      <t>チョウ</t>
    </rPh>
    <rPh sb="6" eb="8">
      <t>シュツボツ</t>
    </rPh>
    <rPh sb="11" eb="13">
      <t>ゲンチ</t>
    </rPh>
    <rPh sb="13" eb="15">
      <t>カクニン</t>
    </rPh>
    <phoneticPr fontId="1"/>
  </si>
  <si>
    <t>クマ出没の連絡を受け現地へ、びわの木に登るので伐採した。市道法面の雑木伐採を依頼され建設整備課に伝えた。</t>
    <rPh sb="2" eb="4">
      <t>シュツボツ</t>
    </rPh>
    <rPh sb="5" eb="7">
      <t>レンラク</t>
    </rPh>
    <rPh sb="8" eb="9">
      <t>ウ</t>
    </rPh>
    <rPh sb="10" eb="12">
      <t>ゲンチ</t>
    </rPh>
    <rPh sb="17" eb="18">
      <t>キ</t>
    </rPh>
    <rPh sb="19" eb="20">
      <t>ノボ</t>
    </rPh>
    <rPh sb="23" eb="25">
      <t>バッサイ</t>
    </rPh>
    <rPh sb="28" eb="30">
      <t>シドウ</t>
    </rPh>
    <rPh sb="30" eb="31">
      <t>ノリ</t>
    </rPh>
    <rPh sb="31" eb="32">
      <t>メン</t>
    </rPh>
    <rPh sb="33" eb="37">
      <t>ザツボクバッサイ</t>
    </rPh>
    <rPh sb="38" eb="40">
      <t>イライ</t>
    </rPh>
    <rPh sb="42" eb="44">
      <t>ケンセツ</t>
    </rPh>
    <rPh sb="44" eb="46">
      <t>セイビ</t>
    </rPh>
    <rPh sb="46" eb="47">
      <t>カ</t>
    </rPh>
    <rPh sb="48" eb="49">
      <t>ツタ</t>
    </rPh>
    <phoneticPr fontId="1"/>
  </si>
  <si>
    <t>西村町351-2付近</t>
    <rPh sb="0" eb="2">
      <t>ニシムラ</t>
    </rPh>
    <rPh sb="2" eb="3">
      <t>チョウ</t>
    </rPh>
    <rPh sb="8" eb="10">
      <t>フキン</t>
    </rPh>
    <phoneticPr fontId="1"/>
  </si>
  <si>
    <t>「生活習慣病予防」受講のため</t>
    <rPh sb="1" eb="8">
      <t>セイカツシュウカンビョウヨボウ</t>
    </rPh>
    <rPh sb="9" eb="11">
      <t>ジュコウ</t>
    </rPh>
    <phoneticPr fontId="1"/>
  </si>
  <si>
    <t>議員名</t>
    <rPh sb="0" eb="2">
      <t>ギイン</t>
    </rPh>
    <rPh sb="2" eb="3">
      <t>メイ</t>
    </rPh>
    <phoneticPr fontId="1"/>
  </si>
  <si>
    <t>合　　計</t>
    <rPh sb="0" eb="1">
      <t>ゴウ</t>
    </rPh>
    <rPh sb="3" eb="4">
      <t>ケイ</t>
    </rPh>
    <phoneticPr fontId="1"/>
  </si>
  <si>
    <t>研修費</t>
  </si>
  <si>
    <t>広聴費</t>
  </si>
  <si>
    <t>要請・陳情活動費</t>
  </si>
  <si>
    <t>車賃合計</t>
    <rPh sb="0" eb="1">
      <t>クルマ</t>
    </rPh>
    <rPh sb="1" eb="2">
      <t>チン</t>
    </rPh>
    <rPh sb="2" eb="4">
      <t>ゴウケイ</t>
    </rPh>
    <phoneticPr fontId="1"/>
  </si>
  <si>
    <t>広報費</t>
  </si>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</sst>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_);[Red]\(0\)"/>
    <numFmt numFmtId="178" formatCode="0.0"/>
    <numFmt numFmtId="179" formatCode="[$-411]ggge&quot;年&quot;m&quot;月&quot;"/>
    <numFmt numFmtId="180" formatCode="yyyy&quot;年&quot;m&quot;月&quot;d&quot;日&quot;;@"/>
  </numFmts>
  <fonts count="39">
    <font>
      <sz val="11"/>
      <color theme="1"/>
      <name val="游ゴシック"/>
      <family val="2"/>
      <charset val="128"/>
      <scheme val="minor"/>
    </font>
    <font>
      <sz val="6"/>
      <name val="游ゴシック"/>
      <family val="2"/>
      <charset val="128"/>
      <scheme val="minor"/>
    </font>
    <font>
      <b/>
      <sz val="18"/>
      <color theme="1"/>
      <name val="ＭＳ ゴシック"/>
      <family val="3"/>
      <charset val="128"/>
    </font>
    <font>
      <sz val="11"/>
      <color theme="1"/>
      <name val="ＭＳ 明朝"/>
      <family val="1"/>
      <charset val="128"/>
    </font>
    <font>
      <b/>
      <sz val="11"/>
      <color theme="1"/>
      <name val="ＭＳ 明朝"/>
      <family val="1"/>
      <charset val="128"/>
    </font>
    <font>
      <sz val="10"/>
      <color theme="1"/>
      <name val="ＭＳ 明朝"/>
      <family val="1"/>
      <charset val="128"/>
    </font>
    <font>
      <sz val="11"/>
      <color theme="1"/>
      <name val="游ゴシック"/>
      <family val="2"/>
      <charset val="128"/>
      <scheme val="minor"/>
    </font>
    <font>
      <u/>
      <sz val="18"/>
      <color theme="1"/>
      <name val="ＭＳ ゴシック"/>
      <family val="3"/>
      <charset val="128"/>
    </font>
    <font>
      <u/>
      <sz val="12"/>
      <color theme="1"/>
      <name val="ＭＳ ゴシック"/>
      <family val="3"/>
      <charset val="128"/>
    </font>
    <font>
      <b/>
      <sz val="9"/>
      <color theme="1"/>
      <name val="ＭＳ 明朝"/>
      <family val="1"/>
      <charset val="128"/>
    </font>
    <font>
      <b/>
      <sz val="9"/>
      <name val="ＭＳ 明朝"/>
      <family val="1"/>
      <charset val="128"/>
    </font>
    <font>
      <b/>
      <sz val="14"/>
      <color rgb="FF0000CC"/>
      <name val="ＭＳ ゴシック"/>
      <family val="3"/>
      <charset val="128"/>
    </font>
    <font>
      <sz val="9"/>
      <color indexed="81"/>
      <name val="MS P ゴシック"/>
      <family val="3"/>
      <charset val="128"/>
    </font>
    <font>
      <sz val="11"/>
      <color theme="0" tint="-0.14999847407452621"/>
      <name val="ＭＳ 明朝"/>
      <family val="1"/>
      <charset val="128"/>
    </font>
    <font>
      <b/>
      <sz val="10"/>
      <color indexed="81"/>
      <name val="MS P ゴシック"/>
      <family val="3"/>
      <charset val="128"/>
    </font>
    <font>
      <b/>
      <sz val="9"/>
      <color indexed="81"/>
      <name val="MS P ゴシック"/>
      <family val="3"/>
      <charset val="128"/>
    </font>
    <font>
      <b/>
      <sz val="14"/>
      <name val="ＭＳ ゴシック"/>
      <family val="3"/>
      <charset val="128"/>
    </font>
    <font>
      <b/>
      <sz val="11"/>
      <color indexed="81"/>
      <name val="MS P ゴシック"/>
      <family val="3"/>
      <charset val="128"/>
    </font>
    <font>
      <b/>
      <sz val="12"/>
      <color theme="1"/>
      <name val="ＭＳ 明朝"/>
      <family val="1"/>
      <charset val="128"/>
    </font>
    <font>
      <b/>
      <sz val="12"/>
      <color rgb="FFFF0000"/>
      <name val="ＭＳ 明朝"/>
      <family val="1"/>
      <charset val="128"/>
    </font>
    <font>
      <b/>
      <sz val="14"/>
      <color theme="1"/>
      <name val="ＭＳ 明朝"/>
      <family val="1"/>
      <charset val="128"/>
    </font>
    <font>
      <sz val="12"/>
      <color theme="1"/>
      <name val="ＭＳ 明朝"/>
      <family val="1"/>
      <charset val="128"/>
    </font>
    <font>
      <sz val="14"/>
      <color theme="1"/>
      <name val="ＭＳ 明朝"/>
      <family val="1"/>
      <charset val="128"/>
    </font>
    <font>
      <b/>
      <sz val="20"/>
      <color rgb="FFFF0000"/>
      <name val="ＭＳ 明朝"/>
      <family val="1"/>
      <charset val="128"/>
    </font>
    <font>
      <sz val="20"/>
      <color theme="1"/>
      <name val="ＭＳ 明朝"/>
      <family val="1"/>
      <charset val="128"/>
    </font>
    <font>
      <sz val="11"/>
      <color indexed="8"/>
      <name val="ＭＳ 明朝"/>
      <family val="1"/>
      <charset val="128"/>
    </font>
    <font>
      <sz val="6"/>
      <name val="ＭＳ Ｐゴシック"/>
      <family val="3"/>
      <charset val="128"/>
    </font>
    <font>
      <sz val="12"/>
      <color indexed="8"/>
      <name val="ＭＳ 明朝"/>
      <family val="1"/>
      <charset val="128"/>
    </font>
    <font>
      <sz val="10"/>
      <color indexed="8"/>
      <name val="ＭＳ 明朝"/>
      <family val="1"/>
      <charset val="128"/>
    </font>
    <font>
      <sz val="11"/>
      <name val="ＭＳ 明朝"/>
      <family val="1"/>
      <charset val="128"/>
    </font>
    <font>
      <sz val="11"/>
      <color rgb="FFFF0000"/>
      <name val="ＭＳ 明朝"/>
      <family val="1"/>
      <charset val="128"/>
    </font>
    <font>
      <sz val="12"/>
      <color rgb="FFFF0000"/>
      <name val="ＭＳ 明朝"/>
      <family val="1"/>
      <charset val="128"/>
    </font>
    <font>
      <sz val="12"/>
      <name val="ＭＳ 明朝"/>
      <family val="1"/>
      <charset val="128"/>
    </font>
    <font>
      <b/>
      <sz val="14"/>
      <name val="UD デジタル 教科書体 NP-R"/>
      <family val="1"/>
      <charset val="128"/>
    </font>
    <font>
      <sz val="14"/>
      <name val="ＭＳ 明朝"/>
      <family val="1"/>
      <charset val="128"/>
    </font>
    <font>
      <sz val="11"/>
      <color indexed="81"/>
      <name val="MS P ゴシック"/>
      <family val="3"/>
      <charset val="128"/>
    </font>
    <font>
      <b/>
      <sz val="14"/>
      <color theme="1"/>
      <name val="ＭＳ ゴシック"/>
      <family val="3"/>
      <charset val="128"/>
    </font>
    <font>
      <sz val="9"/>
      <color theme="1"/>
      <name val="ＭＳ 明朝"/>
      <family val="1"/>
      <charset val="128"/>
    </font>
    <font>
      <sz val="16"/>
      <color theme="1"/>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indexed="9"/>
        <bgColor auto="1"/>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2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56"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176" fontId="3" fillId="0" borderId="0" xfId="1" applyNumberFormat="1" applyFont="1">
      <alignment vertical="center"/>
    </xf>
    <xf numFmtId="56" fontId="3" fillId="3" borderId="1"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lignment vertical="center"/>
    </xf>
    <xf numFmtId="0" fontId="10" fillId="2" borderId="1" xfId="0" applyFont="1" applyFill="1" applyBorder="1" applyAlignment="1">
      <alignment horizontal="center" vertical="center" wrapText="1"/>
    </xf>
    <xf numFmtId="0" fontId="2" fillId="0" borderId="0" xfId="0" applyFont="1" applyAlignment="1">
      <alignment horizontal="center" vertical="center"/>
    </xf>
    <xf numFmtId="176" fontId="2" fillId="0" borderId="0" xfId="1" applyNumberFormat="1" applyFont="1" applyAlignment="1">
      <alignment horizontal="center" vertical="center"/>
    </xf>
    <xf numFmtId="176" fontId="3" fillId="2" borderId="1" xfId="1" applyNumberFormat="1" applyFont="1" applyFill="1" applyBorder="1" applyAlignment="1">
      <alignment horizontal="center" vertical="center"/>
    </xf>
    <xf numFmtId="176" fontId="13" fillId="2" borderId="1" xfId="1" applyNumberFormat="1" applyFont="1" applyFill="1" applyBorder="1" applyAlignment="1">
      <alignment horizontal="center" vertical="center"/>
    </xf>
    <xf numFmtId="177" fontId="2" fillId="0" borderId="0" xfId="0" applyNumberFormat="1" applyFont="1" applyAlignment="1">
      <alignment horizontal="center" vertical="center"/>
    </xf>
    <xf numFmtId="177" fontId="3" fillId="0" borderId="0" xfId="0" applyNumberFormat="1" applyFont="1">
      <alignment vertical="center"/>
    </xf>
    <xf numFmtId="177" fontId="4" fillId="0" borderId="1" xfId="0" applyNumberFormat="1" applyFont="1" applyBorder="1" applyAlignment="1">
      <alignment horizontal="center" vertical="center" wrapText="1"/>
    </xf>
    <xf numFmtId="177" fontId="3" fillId="3" borderId="1" xfId="0" applyNumberFormat="1" applyFont="1" applyFill="1" applyBorder="1" applyAlignment="1">
      <alignment horizontal="center" vertical="center"/>
    </xf>
    <xf numFmtId="177" fontId="3" fillId="0" borderId="1" xfId="0" applyNumberFormat="1" applyFont="1" applyBorder="1">
      <alignment vertical="center"/>
    </xf>
    <xf numFmtId="0" fontId="9" fillId="2" borderId="1" xfId="0" applyFont="1" applyFill="1" applyBorder="1" applyAlignment="1">
      <alignment horizontal="center" vertical="center" wrapText="1"/>
    </xf>
    <xf numFmtId="176" fontId="18" fillId="2" borderId="1" xfId="1" applyNumberFormat="1" applyFont="1" applyFill="1" applyBorder="1" applyAlignment="1">
      <alignment horizontal="center" vertical="center" wrapText="1"/>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18"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176" fontId="21" fillId="2" borderId="1" xfId="1" applyNumberFormat="1" applyFont="1" applyFill="1" applyBorder="1" applyAlignment="1">
      <alignment horizontal="center" vertical="center"/>
    </xf>
    <xf numFmtId="177" fontId="21" fillId="3" borderId="1" xfId="0" applyNumberFormat="1" applyFont="1" applyFill="1" applyBorder="1" applyAlignment="1">
      <alignment horizontal="center" vertical="center"/>
    </xf>
    <xf numFmtId="0" fontId="5" fillId="3" borderId="0" xfId="0" applyFont="1" applyFill="1" applyAlignment="1">
      <alignment horizontal="center" vertical="center" wrapText="1"/>
    </xf>
    <xf numFmtId="177" fontId="3" fillId="0" borderId="0" xfId="0" applyNumberFormat="1" applyFont="1" applyAlignment="1">
      <alignment horizontal="center" vertical="center"/>
    </xf>
    <xf numFmtId="56" fontId="21" fillId="4" borderId="1" xfId="0" applyNumberFormat="1" applyFont="1" applyFill="1" applyBorder="1" applyAlignment="1">
      <alignment horizontal="center" vertical="center"/>
    </xf>
    <xf numFmtId="0" fontId="21" fillId="4" borderId="1" xfId="0" applyFont="1" applyFill="1" applyBorder="1" applyAlignment="1">
      <alignment horizontal="left" vertical="center" wrapText="1"/>
    </xf>
    <xf numFmtId="177" fontId="21" fillId="4" borderId="1" xfId="0" applyNumberFormat="1" applyFont="1" applyFill="1" applyBorder="1" applyAlignment="1">
      <alignment horizontal="center" vertical="center"/>
    </xf>
    <xf numFmtId="176" fontId="21" fillId="4" borderId="1" xfId="1" applyNumberFormat="1" applyFont="1" applyFill="1" applyBorder="1" applyAlignment="1">
      <alignment horizontal="center" vertical="center"/>
    </xf>
    <xf numFmtId="0" fontId="21" fillId="4" borderId="1" xfId="0" applyFont="1" applyFill="1" applyBorder="1" applyAlignment="1">
      <alignment horizontal="center" vertical="center" wrapText="1"/>
    </xf>
    <xf numFmtId="56" fontId="21" fillId="5" borderId="1" xfId="0" applyNumberFormat="1" applyFont="1" applyFill="1" applyBorder="1" applyAlignment="1">
      <alignment horizontal="center" vertical="center"/>
    </xf>
    <xf numFmtId="0" fontId="21" fillId="5" borderId="1" xfId="0" applyFont="1" applyFill="1" applyBorder="1" applyAlignment="1">
      <alignment horizontal="left" vertical="center" wrapText="1"/>
    </xf>
    <xf numFmtId="177" fontId="21" fillId="5" borderId="1" xfId="0" applyNumberFormat="1" applyFont="1" applyFill="1" applyBorder="1" applyAlignment="1">
      <alignment horizontal="center" vertical="center"/>
    </xf>
    <xf numFmtId="176" fontId="21" fillId="5" borderId="1" xfId="1" applyNumberFormat="1" applyFont="1" applyFill="1" applyBorder="1" applyAlignment="1">
      <alignment horizontal="center" vertical="center"/>
    </xf>
    <xf numFmtId="0" fontId="21" fillId="5"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56" fontId="21" fillId="3" borderId="1" xfId="0" applyNumberFormat="1" applyFont="1" applyFill="1" applyBorder="1" applyAlignment="1">
      <alignment horizontal="center" vertical="center"/>
    </xf>
    <xf numFmtId="0" fontId="22" fillId="3" borderId="1"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24" fillId="3" borderId="1" xfId="0" applyFont="1" applyFill="1" applyBorder="1" applyAlignment="1">
      <alignment vertical="center" wrapText="1"/>
    </xf>
    <xf numFmtId="0" fontId="24" fillId="0" borderId="1" xfId="0" applyFont="1" applyBorder="1" applyAlignment="1">
      <alignment vertical="center" wrapText="1"/>
    </xf>
    <xf numFmtId="56" fontId="25" fillId="6" borderId="4" xfId="0" applyNumberFormat="1" applyFont="1" applyFill="1" applyBorder="1" applyAlignment="1">
      <alignment horizontal="center" vertical="center"/>
    </xf>
    <xf numFmtId="49" fontId="25" fillId="6" borderId="4" xfId="0" applyNumberFormat="1" applyFont="1" applyFill="1" applyBorder="1" applyAlignment="1">
      <alignment horizontal="left" vertical="center" wrapText="1"/>
    </xf>
    <xf numFmtId="178" fontId="27" fillId="6" borderId="4" xfId="0" applyNumberFormat="1" applyFont="1" applyFill="1" applyBorder="1" applyAlignment="1">
      <alignment horizontal="center" vertical="center" wrapText="1"/>
    </xf>
    <xf numFmtId="49" fontId="28" fillId="6" borderId="4" xfId="0" applyNumberFormat="1" applyFont="1" applyFill="1" applyBorder="1" applyAlignment="1">
      <alignment horizontal="center" vertical="center" wrapText="1"/>
    </xf>
    <xf numFmtId="176" fontId="27" fillId="2" borderId="4" xfId="0" applyNumberFormat="1" applyFont="1" applyFill="1" applyBorder="1" applyAlignment="1">
      <alignment horizontal="center" vertical="center"/>
    </xf>
    <xf numFmtId="0" fontId="30" fillId="0" borderId="0" xfId="0" applyFont="1" applyAlignment="1">
      <alignment vertical="center" wrapText="1"/>
    </xf>
    <xf numFmtId="0" fontId="31" fillId="3" borderId="1" xfId="0" applyFont="1" applyFill="1" applyBorder="1" applyAlignment="1">
      <alignment horizontal="center" vertical="center" wrapText="1"/>
    </xf>
    <xf numFmtId="0" fontId="32"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176" fontId="21" fillId="0" borderId="3" xfId="1" applyNumberFormat="1" applyFont="1" applyFill="1" applyBorder="1" applyAlignment="1">
      <alignment horizontal="center" vertical="center"/>
    </xf>
    <xf numFmtId="0" fontId="5" fillId="0" borderId="3" xfId="0" applyFont="1" applyBorder="1" applyAlignment="1">
      <alignment horizontal="center" vertical="center" wrapText="1"/>
    </xf>
    <xf numFmtId="176" fontId="21" fillId="0" borderId="0" xfId="1" applyNumberFormat="1" applyFont="1" applyFill="1" applyBorder="1" applyAlignment="1">
      <alignment horizontal="center" vertical="center"/>
    </xf>
    <xf numFmtId="0" fontId="5" fillId="0" borderId="0" xfId="0" applyFont="1" applyAlignment="1">
      <alignment horizontal="center" vertical="center" wrapText="1"/>
    </xf>
    <xf numFmtId="180" fontId="33" fillId="0" borderId="0" xfId="0" applyNumberFormat="1" applyFont="1" applyAlignment="1">
      <alignment horizontal="center" vertical="center"/>
    </xf>
    <xf numFmtId="0" fontId="22" fillId="0" borderId="7" xfId="0" applyFont="1" applyBorder="1" applyAlignment="1">
      <alignment horizontal="center" vertical="center"/>
    </xf>
    <xf numFmtId="38" fontId="22" fillId="0" borderId="5" xfId="1" applyFont="1" applyBorder="1" applyAlignment="1">
      <alignment vertical="center" shrinkToFit="1"/>
    </xf>
    <xf numFmtId="38" fontId="22" fillId="0" borderId="1" xfId="1" applyFont="1" applyBorder="1" applyAlignment="1">
      <alignment vertical="center" shrinkToFit="1"/>
    </xf>
    <xf numFmtId="0" fontId="5" fillId="3" borderId="8" xfId="0" applyFont="1" applyFill="1" applyBorder="1" applyAlignment="1">
      <alignment horizontal="center" vertical="center" wrapText="1"/>
    </xf>
    <xf numFmtId="0" fontId="3" fillId="0" borderId="8" xfId="0" applyFont="1" applyBorder="1" applyAlignment="1">
      <alignment vertical="center" wrapText="1"/>
    </xf>
    <xf numFmtId="0" fontId="21" fillId="2" borderId="8" xfId="0" applyFont="1" applyFill="1" applyBorder="1" applyAlignment="1">
      <alignment horizontal="center" vertical="center" wrapText="1"/>
    </xf>
    <xf numFmtId="0" fontId="34" fillId="0" borderId="0" xfId="0" applyFont="1">
      <alignment vertical="center"/>
    </xf>
    <xf numFmtId="0" fontId="29" fillId="0" borderId="0" xfId="0" applyFont="1">
      <alignment vertical="center"/>
    </xf>
    <xf numFmtId="38" fontId="22" fillId="0" borderId="9" xfId="1" applyFont="1" applyBorder="1" applyAlignment="1">
      <alignment vertical="center" shrinkToFit="1"/>
    </xf>
    <xf numFmtId="38" fontId="22" fillId="0" borderId="8" xfId="1" applyFont="1" applyBorder="1" applyAlignment="1">
      <alignment vertical="center" shrinkToFit="1"/>
    </xf>
    <xf numFmtId="0" fontId="22" fillId="0" borderId="0" xfId="0" applyFont="1" applyProtection="1">
      <alignment vertical="center"/>
      <protection locked="0"/>
    </xf>
    <xf numFmtId="0" fontId="36" fillId="0" borderId="0" xfId="0" applyFont="1">
      <alignment vertical="center"/>
    </xf>
    <xf numFmtId="0" fontId="22" fillId="0" borderId="6" xfId="0" applyFont="1" applyBorder="1" applyAlignment="1">
      <alignment horizontal="center" vertical="center"/>
    </xf>
    <xf numFmtId="0" fontId="22" fillId="0" borderId="6" xfId="0" applyFont="1" applyBorder="1" applyAlignment="1">
      <alignment horizontal="center" vertical="center" wrapText="1"/>
    </xf>
    <xf numFmtId="177" fontId="22" fillId="0" borderId="6" xfId="0" applyNumberFormat="1" applyFont="1" applyBorder="1" applyAlignment="1">
      <alignment horizontal="center" vertical="center" wrapText="1"/>
    </xf>
    <xf numFmtId="176" fontId="22" fillId="7" borderId="6" xfId="1" applyNumberFormat="1" applyFont="1" applyFill="1" applyBorder="1" applyAlignment="1">
      <alignment horizontal="center" vertical="center" wrapText="1"/>
    </xf>
    <xf numFmtId="0" fontId="37" fillId="2" borderId="6" xfId="0" applyFont="1" applyFill="1" applyBorder="1" applyAlignment="1">
      <alignment horizontal="center" vertical="center" wrapText="1"/>
    </xf>
    <xf numFmtId="0" fontId="21" fillId="2" borderId="5" xfId="0"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0" fontId="21" fillId="2" borderId="9" xfId="0" applyFont="1" applyFill="1" applyBorder="1" applyAlignment="1" applyProtection="1">
      <alignment horizontal="center" vertical="center" wrapText="1"/>
      <protection locked="0"/>
    </xf>
    <xf numFmtId="176" fontId="38" fillId="7" borderId="8" xfId="1" applyNumberFormat="1" applyFont="1" applyFill="1" applyBorder="1" applyAlignment="1">
      <alignment horizontal="right" vertical="center"/>
    </xf>
    <xf numFmtId="0" fontId="21" fillId="3" borderId="5"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1" fillId="3" borderId="9" xfId="0" applyFont="1" applyFill="1" applyBorder="1" applyAlignment="1" applyProtection="1">
      <alignment horizontal="center" vertical="center" wrapText="1"/>
      <protection locked="0"/>
    </xf>
    <xf numFmtId="56" fontId="21" fillId="3" borderId="5" xfId="0" applyNumberFormat="1" applyFont="1" applyFill="1" applyBorder="1" applyAlignment="1" applyProtection="1">
      <alignment horizontal="center" vertical="center"/>
      <protection locked="0"/>
    </xf>
    <xf numFmtId="0" fontId="21" fillId="3" borderId="5" xfId="0" applyFont="1" applyFill="1" applyBorder="1" applyAlignment="1" applyProtection="1">
      <alignment horizontal="left" vertical="center" wrapText="1"/>
      <protection locked="0"/>
    </xf>
    <xf numFmtId="177" fontId="21" fillId="3" borderId="5" xfId="0" applyNumberFormat="1" applyFont="1" applyFill="1" applyBorder="1" applyAlignment="1" applyProtection="1">
      <alignment horizontal="right" vertical="center" shrinkToFit="1"/>
      <protection locked="0"/>
    </xf>
    <xf numFmtId="176" fontId="21" fillId="7" borderId="5" xfId="1" applyNumberFormat="1" applyFont="1" applyFill="1" applyBorder="1" applyAlignment="1">
      <alignment horizontal="right" vertical="center" shrinkToFit="1"/>
    </xf>
    <xf numFmtId="56" fontId="21" fillId="3" borderId="1" xfId="0" applyNumberFormat="1" applyFont="1" applyFill="1" applyBorder="1" applyAlignment="1" applyProtection="1">
      <alignment horizontal="center" vertical="center"/>
      <protection locked="0"/>
    </xf>
    <xf numFmtId="0" fontId="21" fillId="3" borderId="1" xfId="0" applyFont="1" applyFill="1" applyBorder="1" applyAlignment="1" applyProtection="1">
      <alignment horizontal="left" vertical="center" wrapText="1"/>
      <protection locked="0"/>
    </xf>
    <xf numFmtId="177" fontId="21" fillId="3" borderId="1" xfId="0" applyNumberFormat="1" applyFont="1" applyFill="1" applyBorder="1" applyAlignment="1" applyProtection="1">
      <alignment horizontal="right" vertical="center" shrinkToFit="1"/>
      <protection locked="0"/>
    </xf>
    <xf numFmtId="0" fontId="21" fillId="3" borderId="1" xfId="0" applyFont="1" applyFill="1" applyBorder="1" applyAlignment="1" applyProtection="1">
      <alignment vertical="center" wrapText="1"/>
      <protection locked="0"/>
    </xf>
    <xf numFmtId="0" fontId="21" fillId="3" borderId="1" xfId="0" applyFont="1" applyFill="1" applyBorder="1" applyProtection="1">
      <alignment vertical="center"/>
      <protection locked="0"/>
    </xf>
    <xf numFmtId="56" fontId="21" fillId="0" borderId="1" xfId="0" applyNumberFormat="1" applyFont="1" applyBorder="1" applyAlignment="1" applyProtection="1">
      <alignment horizontal="center" vertical="center"/>
      <protection locked="0"/>
    </xf>
    <xf numFmtId="0" fontId="21" fillId="0" borderId="1" xfId="0" applyFont="1" applyBorder="1" applyAlignment="1" applyProtection="1">
      <alignment vertical="center" wrapText="1"/>
      <protection locked="0"/>
    </xf>
    <xf numFmtId="177" fontId="21" fillId="0" borderId="1" xfId="0" applyNumberFormat="1" applyFont="1" applyBorder="1" applyAlignment="1" applyProtection="1">
      <alignment horizontal="right" vertical="center" shrinkToFit="1"/>
      <protection locked="0"/>
    </xf>
    <xf numFmtId="56" fontId="21" fillId="0" borderId="9" xfId="0" applyNumberFormat="1" applyFont="1" applyBorder="1" applyAlignment="1" applyProtection="1">
      <alignment horizontal="center" vertical="center"/>
      <protection locked="0"/>
    </xf>
    <xf numFmtId="0" fontId="21" fillId="0" borderId="9" xfId="0" applyFont="1" applyBorder="1" applyAlignment="1" applyProtection="1">
      <alignment vertical="center" wrapText="1"/>
      <protection locked="0"/>
    </xf>
    <xf numFmtId="177" fontId="21" fillId="0" borderId="9" xfId="0" applyNumberFormat="1" applyFont="1" applyBorder="1" applyAlignment="1" applyProtection="1">
      <alignment horizontal="right" vertical="center" shrinkToFit="1"/>
      <protection locked="0"/>
    </xf>
    <xf numFmtId="0" fontId="27" fillId="3" borderId="5" xfId="0" applyFont="1" applyFill="1" applyBorder="1" applyAlignment="1" applyProtection="1">
      <alignment horizontal="left" vertical="center" wrapText="1"/>
      <protection locked="0"/>
    </xf>
    <xf numFmtId="0" fontId="8" fillId="2" borderId="0" xfId="0" applyFont="1" applyFill="1" applyAlignment="1">
      <alignment horizontal="left"/>
    </xf>
    <xf numFmtId="0" fontId="7" fillId="2" borderId="2" xfId="0" applyFont="1" applyFill="1" applyBorder="1" applyAlignment="1">
      <alignment horizontal="left"/>
    </xf>
    <xf numFmtId="0" fontId="11" fillId="0" borderId="2" xfId="0" applyFont="1" applyBorder="1" applyAlignment="1">
      <alignment horizontal="left" vertical="center"/>
    </xf>
    <xf numFmtId="0" fontId="2" fillId="0" borderId="0" xfId="0" applyFont="1" applyAlignment="1">
      <alignment horizontal="left" vertical="center"/>
    </xf>
    <xf numFmtId="179" fontId="16" fillId="0" borderId="2" xfId="0" applyNumberFormat="1" applyFont="1" applyBorder="1" applyAlignment="1">
      <alignment horizontal="left" vertical="center"/>
    </xf>
    <xf numFmtId="56" fontId="20" fillId="0" borderId="10" xfId="0" applyNumberFormat="1" applyFont="1" applyBorder="1" applyAlignment="1">
      <alignment horizontal="center" vertical="center"/>
    </xf>
    <xf numFmtId="56" fontId="20" fillId="0" borderId="11" xfId="0" applyNumberFormat="1" applyFont="1" applyBorder="1" applyAlignment="1">
      <alignment horizontal="center" vertical="center"/>
    </xf>
    <xf numFmtId="56" fontId="20" fillId="0" borderId="12" xfId="0" applyNumberFormat="1" applyFont="1" applyBorder="1" applyAlignment="1">
      <alignment horizontal="center" vertical="center"/>
    </xf>
    <xf numFmtId="0" fontId="22" fillId="0" borderId="8" xfId="0" applyFont="1" applyBorder="1" applyAlignment="1">
      <alignment horizontal="center" vertical="center"/>
    </xf>
    <xf numFmtId="179" fontId="34" fillId="0" borderId="6" xfId="0" applyNumberFormat="1" applyFont="1" applyBorder="1" applyAlignment="1">
      <alignment horizontal="center" vertical="center" shrinkToFit="1"/>
    </xf>
    <xf numFmtId="0" fontId="22" fillId="0" borderId="5" xfId="0" applyFont="1" applyBorder="1">
      <alignment vertical="center"/>
    </xf>
    <xf numFmtId="0" fontId="22" fillId="0" borderId="1" xfId="0" applyFont="1" applyBorder="1">
      <alignment vertical="center"/>
    </xf>
    <xf numFmtId="0" fontId="22" fillId="0" borderId="9" xfId="0" applyFont="1" applyBorder="1">
      <alignment vertical="center"/>
    </xf>
    <xf numFmtId="56" fontId="3" fillId="0" borderId="0" xfId="0" applyNumberFormat="1" applyFont="1">
      <alignment vertical="center"/>
    </xf>
    <xf numFmtId="14" fontId="3" fillId="0" borderId="0" xfId="0" applyNumberFormat="1" applyFont="1">
      <alignment vertical="center"/>
    </xf>
  </cellXfs>
  <cellStyles count="2">
    <cellStyle name="桁区切り" xfId="1" builtinId="6"/>
    <cellStyle name="標準"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P14"/>
  <sheetViews>
    <sheetView zoomScaleNormal="100" zoomScaleSheetLayoutView="100" zoomScalePageLayoutView="70" workbookViewId="0">
      <selection activeCell="A4" sqref="A4"/>
    </sheetView>
  </sheetViews>
  <sheetFormatPr defaultColWidth="9" defaultRowHeight="13.5"/>
  <cols>
    <col min="1" max="1" width="9.5" style="1" customWidth="1"/>
    <col min="2" max="2" width="29.625" style="2" customWidth="1"/>
    <col min="3" max="3" width="40" style="1" customWidth="1"/>
    <col min="4" max="4" width="7.25" style="20" customWidth="1"/>
    <col min="5" max="5" width="8.375" style="8" customWidth="1"/>
    <col min="6" max="6" width="10.25" style="6" customWidth="1"/>
    <col min="7" max="7" width="43.625" style="1" customWidth="1"/>
    <col min="8" max="8" width="25.125" style="1" customWidth="1"/>
    <col min="9" max="9" width="4.25" style="6" customWidth="1"/>
    <col min="10" max="16384" width="9" style="1"/>
  </cols>
  <sheetData>
    <row r="1" spans="1:16" ht="21">
      <c r="A1" s="108" t="s">
        <v>26</v>
      </c>
      <c r="B1" s="108"/>
      <c r="C1" s="108"/>
      <c r="D1" s="19"/>
      <c r="E1" s="16"/>
      <c r="F1" s="15"/>
      <c r="G1" s="15"/>
      <c r="H1" s="105" t="s">
        <v>27</v>
      </c>
      <c r="M1" s="1" t="s">
        <v>7</v>
      </c>
      <c r="P1" s="1" t="s">
        <v>10</v>
      </c>
    </row>
    <row r="2" spans="1:16" ht="24" customHeight="1">
      <c r="A2" s="107" t="s">
        <v>28</v>
      </c>
      <c r="B2" s="107"/>
      <c r="H2" s="106"/>
      <c r="M2" s="1" t="s">
        <v>14</v>
      </c>
    </row>
    <row r="3" spans="1:16" s="3" customFormat="1" ht="43.5" customHeight="1">
      <c r="A3" s="26" t="s">
        <v>0</v>
      </c>
      <c r="B3" s="28" t="s">
        <v>1</v>
      </c>
      <c r="C3" s="27" t="s">
        <v>29</v>
      </c>
      <c r="D3" s="21" t="s">
        <v>11</v>
      </c>
      <c r="E3" s="25" t="s">
        <v>8</v>
      </c>
      <c r="F3" s="26" t="s">
        <v>2</v>
      </c>
      <c r="G3" s="27" t="s">
        <v>30</v>
      </c>
      <c r="H3" s="26" t="s">
        <v>3</v>
      </c>
      <c r="I3" s="14" t="s">
        <v>12</v>
      </c>
      <c r="M3" s="1" t="s">
        <v>4</v>
      </c>
    </row>
    <row r="4" spans="1:16" ht="54" customHeight="1">
      <c r="A4" s="9">
        <v>45019</v>
      </c>
      <c r="B4" s="10" t="s">
        <v>13</v>
      </c>
      <c r="C4" s="10" t="s">
        <v>16</v>
      </c>
      <c r="D4" s="22">
        <v>12</v>
      </c>
      <c r="E4" s="17">
        <f>D4*23</f>
        <v>276</v>
      </c>
      <c r="F4" s="11" t="s">
        <v>4</v>
      </c>
      <c r="G4" s="10" t="s">
        <v>22</v>
      </c>
      <c r="H4" s="10" t="s">
        <v>5</v>
      </c>
      <c r="I4" s="7" t="s">
        <v>9</v>
      </c>
      <c r="M4" s="1" t="s">
        <v>15</v>
      </c>
    </row>
    <row r="5" spans="1:16" ht="115.5" customHeight="1">
      <c r="A5" s="9">
        <v>45019</v>
      </c>
      <c r="B5" s="10" t="s">
        <v>6</v>
      </c>
      <c r="C5" s="10" t="s">
        <v>21</v>
      </c>
      <c r="D5" s="22">
        <v>30</v>
      </c>
      <c r="E5" s="17">
        <f t="shared" ref="E5:E13" si="0">D5*23</f>
        <v>690</v>
      </c>
      <c r="F5" s="11" t="s">
        <v>7</v>
      </c>
      <c r="G5" s="10" t="s">
        <v>23</v>
      </c>
      <c r="H5" s="10"/>
      <c r="I5" s="7" t="s">
        <v>9</v>
      </c>
    </row>
    <row r="6" spans="1:16" ht="54" customHeight="1">
      <c r="A6" s="9">
        <v>45021</v>
      </c>
      <c r="B6" s="10" t="s">
        <v>19</v>
      </c>
      <c r="C6" s="10" t="s">
        <v>20</v>
      </c>
      <c r="D6" s="22">
        <v>7.6</v>
      </c>
      <c r="E6" s="17">
        <f t="shared" si="0"/>
        <v>174.79999999999998</v>
      </c>
      <c r="F6" s="11" t="s">
        <v>14</v>
      </c>
      <c r="G6" s="10" t="s">
        <v>25</v>
      </c>
      <c r="H6" s="10" t="s">
        <v>18</v>
      </c>
      <c r="I6" s="7" t="s">
        <v>9</v>
      </c>
    </row>
    <row r="7" spans="1:16" ht="54" customHeight="1">
      <c r="A7" s="9">
        <v>45022</v>
      </c>
      <c r="B7" s="12" t="s">
        <v>17</v>
      </c>
      <c r="C7" s="13" t="s">
        <v>24</v>
      </c>
      <c r="D7" s="22">
        <v>9.6</v>
      </c>
      <c r="E7" s="17">
        <f t="shared" si="0"/>
        <v>220.79999999999998</v>
      </c>
      <c r="F7" s="11" t="s">
        <v>7</v>
      </c>
      <c r="G7" s="12" t="s">
        <v>31</v>
      </c>
      <c r="H7" s="12"/>
      <c r="I7" s="7"/>
    </row>
    <row r="8" spans="1:16" ht="54" customHeight="1">
      <c r="A8" s="4"/>
      <c r="C8" s="5"/>
      <c r="D8" s="23"/>
      <c r="E8" s="18">
        <f t="shared" si="0"/>
        <v>0</v>
      </c>
      <c r="F8" s="11"/>
      <c r="G8" s="5"/>
      <c r="H8" s="5"/>
      <c r="I8" s="7"/>
    </row>
    <row r="9" spans="1:16" ht="54" customHeight="1">
      <c r="A9" s="4"/>
      <c r="B9" s="5"/>
      <c r="C9" s="5"/>
      <c r="D9" s="23"/>
      <c r="E9" s="18">
        <f t="shared" si="0"/>
        <v>0</v>
      </c>
      <c r="F9" s="11"/>
      <c r="G9" s="5"/>
      <c r="H9" s="5"/>
      <c r="I9" s="7"/>
    </row>
    <row r="10" spans="1:16" ht="54" customHeight="1">
      <c r="A10" s="4"/>
      <c r="B10" s="5"/>
      <c r="C10" s="5"/>
      <c r="D10" s="23"/>
      <c r="E10" s="18">
        <f t="shared" si="0"/>
        <v>0</v>
      </c>
      <c r="F10" s="11"/>
      <c r="G10" s="5"/>
      <c r="H10" s="5"/>
      <c r="I10" s="7"/>
    </row>
    <row r="11" spans="1:16" ht="54" customHeight="1">
      <c r="A11" s="4"/>
      <c r="B11" s="5"/>
      <c r="C11" s="5"/>
      <c r="D11" s="23"/>
      <c r="E11" s="18">
        <f t="shared" si="0"/>
        <v>0</v>
      </c>
      <c r="F11" s="11"/>
      <c r="G11" s="5"/>
      <c r="H11" s="5"/>
      <c r="I11" s="7"/>
    </row>
    <row r="12" spans="1:16" ht="54" customHeight="1">
      <c r="A12" s="4"/>
      <c r="B12" s="5"/>
      <c r="C12" s="5"/>
      <c r="D12" s="23"/>
      <c r="E12" s="18">
        <f t="shared" si="0"/>
        <v>0</v>
      </c>
      <c r="F12" s="11"/>
      <c r="G12" s="5"/>
      <c r="H12" s="5"/>
      <c r="I12" s="7"/>
    </row>
    <row r="13" spans="1:16" ht="54" customHeight="1">
      <c r="A13" s="4"/>
      <c r="B13" s="5"/>
      <c r="C13" s="5"/>
      <c r="D13" s="23"/>
      <c r="E13" s="18">
        <f t="shared" si="0"/>
        <v>0</v>
      </c>
      <c r="F13" s="11"/>
      <c r="G13" s="5"/>
      <c r="H13" s="5"/>
      <c r="I13" s="7"/>
    </row>
    <row r="14" spans="1:16" ht="54" customHeight="1"/>
  </sheetData>
  <mergeCells count="3">
    <mergeCell ref="H1:H2"/>
    <mergeCell ref="A2:B2"/>
    <mergeCell ref="A1:C1"/>
  </mergeCells>
  <phoneticPr fontId="1"/>
  <dataValidations count="3">
    <dataValidation type="list" allowBlank="1" showInputMessage="1" showErrorMessage="1" sqref="F4:F13" xr:uid="{00000000-0002-0000-0000-000000000000}">
      <formula1>$M$1:$M$4</formula1>
    </dataValidation>
    <dataValidation type="list" allowBlank="1" showInputMessage="1" showErrorMessage="1" sqref="F1:F3 F14:F1048576" xr:uid="{00000000-0002-0000-0000-000001000000}">
      <formula1>$M$1:$N$1</formula1>
    </dataValidation>
    <dataValidation type="list" allowBlank="1" showInputMessage="1" showErrorMessage="1" sqref="I4:I1048576" xr:uid="{00000000-0002-0000-0000-000002000000}">
      <formula1>$P$1</formula1>
    </dataValidation>
  </dataValidations>
  <printOptions horizontalCentered="1"/>
  <pageMargins left="0.39370078740157483" right="0.39370078740157483" top="0.78740157480314965" bottom="0.39370078740157483" header="0.31496062992125984" footer="0.31496062992125984"/>
  <pageSetup paperSize="9" scale="71" orientation="landscape" cellComments="asDisplayed" r:id="rId1"/>
  <headerFooter>
    <oddHeader>&amp;L様式（細則10）</oddHead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sheetPr>
  <dimension ref="A1:T45"/>
  <sheetViews>
    <sheetView zoomScale="80" zoomScaleNormal="80" zoomScaleSheetLayoutView="70" zoomScalePageLayoutView="40" workbookViewId="0">
      <selection activeCell="N1" sqref="N1"/>
    </sheetView>
  </sheetViews>
  <sheetFormatPr defaultColWidth="9" defaultRowHeight="13.5"/>
  <cols>
    <col min="1" max="1" width="9.5" style="1" customWidth="1"/>
    <col min="2" max="2" width="29.625" style="2" customWidth="1"/>
    <col min="3" max="3" width="37.625" style="1" customWidth="1"/>
    <col min="4" max="4" width="10.625" style="33"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08" t="s">
        <v>26</v>
      </c>
      <c r="B1" s="108"/>
      <c r="C1" s="108"/>
      <c r="D1" s="19"/>
      <c r="E1" s="16"/>
      <c r="F1" s="15"/>
      <c r="G1" s="15"/>
      <c r="H1" s="105" t="s">
        <v>27</v>
      </c>
      <c r="L1" s="72" t="s">
        <v>10</v>
      </c>
      <c r="M1" s="71" t="s">
        <v>7</v>
      </c>
      <c r="N1" s="119">
        <f>EDATE('4月'!Q1,7)</f>
        <v>46327</v>
      </c>
    </row>
    <row r="2" spans="1:20" ht="30.6" customHeight="1">
      <c r="A2" s="109">
        <f>N1+0</f>
        <v>46327</v>
      </c>
      <c r="B2" s="109"/>
      <c r="F2" s="76" t="s">
        <v>69</v>
      </c>
      <c r="G2" s="75" t="s">
        <v>76</v>
      </c>
      <c r="H2" s="106"/>
      <c r="M2" s="71" t="s">
        <v>14</v>
      </c>
    </row>
    <row r="3" spans="1:20" s="3" customFormat="1" ht="43.5" customHeight="1" thickBot="1">
      <c r="A3" s="77" t="s">
        <v>37</v>
      </c>
      <c r="B3" s="78" t="s">
        <v>32</v>
      </c>
      <c r="C3" s="77" t="s">
        <v>33</v>
      </c>
      <c r="D3" s="79" t="s">
        <v>38</v>
      </c>
      <c r="E3" s="80" t="s">
        <v>34</v>
      </c>
      <c r="F3" s="77" t="s">
        <v>2</v>
      </c>
      <c r="G3" s="77" t="s">
        <v>35</v>
      </c>
      <c r="H3" s="77" t="s">
        <v>36</v>
      </c>
      <c r="I3" s="81" t="s">
        <v>12</v>
      </c>
      <c r="M3" s="71" t="s">
        <v>75</v>
      </c>
      <c r="N3" s="1"/>
      <c r="O3" s="1"/>
      <c r="P3" s="1"/>
      <c r="Q3" s="1"/>
      <c r="R3" s="1"/>
      <c r="S3" s="1"/>
      <c r="T3" s="1"/>
    </row>
    <row r="4" spans="1:20" ht="60" customHeight="1" thickTop="1">
      <c r="A4" s="89"/>
      <c r="B4" s="90"/>
      <c r="C4" s="90"/>
      <c r="D4" s="91"/>
      <c r="E4" s="92" t="str">
        <f>IF(ROUNDDOWN(D4,0)*23&gt;0,ROUNDDOWN(D4,0)*23,"")</f>
        <v/>
      </c>
      <c r="F4" s="86"/>
      <c r="G4" s="104"/>
      <c r="H4" s="90"/>
      <c r="I4" s="82"/>
      <c r="L4" s="64"/>
      <c r="M4" s="71" t="s">
        <v>4</v>
      </c>
    </row>
    <row r="5" spans="1:20" ht="60" customHeight="1">
      <c r="A5" s="93"/>
      <c r="B5" s="94"/>
      <c r="C5" s="94"/>
      <c r="D5" s="95"/>
      <c r="E5" s="92" t="str">
        <f t="shared" ref="E5:E12" si="0">IF(ROUNDDOWN(D5,0)*23&gt;0,ROUNDDOWN(D5,0)*23,"")</f>
        <v/>
      </c>
      <c r="F5" s="87"/>
      <c r="G5" s="94"/>
      <c r="H5" s="94"/>
      <c r="I5" s="83"/>
      <c r="M5" s="1" t="s">
        <v>15</v>
      </c>
    </row>
    <row r="6" spans="1:20" ht="60" customHeight="1">
      <c r="A6" s="93"/>
      <c r="B6" s="94"/>
      <c r="C6" s="94"/>
      <c r="D6" s="95"/>
      <c r="E6" s="92" t="str">
        <f t="shared" si="0"/>
        <v/>
      </c>
      <c r="F6" s="87"/>
      <c r="G6" s="94"/>
      <c r="H6" s="94"/>
      <c r="I6" s="83"/>
      <c r="R6" s="3"/>
    </row>
    <row r="7" spans="1:20" ht="60" customHeight="1">
      <c r="A7" s="93"/>
      <c r="B7" s="96"/>
      <c r="C7" s="97"/>
      <c r="D7" s="95"/>
      <c r="E7" s="92" t="str">
        <f t="shared" si="0"/>
        <v/>
      </c>
      <c r="F7" s="87"/>
      <c r="G7" s="96"/>
      <c r="H7" s="96"/>
      <c r="I7" s="83"/>
      <c r="M7" s="3"/>
      <c r="N7" s="3"/>
      <c r="O7" s="3"/>
      <c r="P7" s="3"/>
      <c r="Q7" s="3"/>
    </row>
    <row r="8" spans="1:20" ht="60" customHeight="1">
      <c r="A8" s="98"/>
      <c r="B8" s="99"/>
      <c r="C8" s="99"/>
      <c r="D8" s="95"/>
      <c r="E8" s="92" t="str">
        <f t="shared" si="0"/>
        <v/>
      </c>
      <c r="F8" s="87"/>
      <c r="G8" s="99"/>
      <c r="H8" s="99"/>
      <c r="I8" s="83"/>
    </row>
    <row r="9" spans="1:20" ht="60" customHeight="1">
      <c r="A9" s="98"/>
      <c r="B9" s="99"/>
      <c r="C9" s="99"/>
      <c r="D9" s="100"/>
      <c r="E9" s="92" t="str">
        <f t="shared" si="0"/>
        <v/>
      </c>
      <c r="F9" s="87"/>
      <c r="G9" s="99"/>
      <c r="H9" s="99"/>
      <c r="I9" s="83"/>
    </row>
    <row r="10" spans="1:20" ht="60" customHeight="1">
      <c r="A10" s="98"/>
      <c r="B10" s="99"/>
      <c r="C10" s="99"/>
      <c r="D10" s="100"/>
      <c r="E10" s="92" t="str">
        <f t="shared" si="0"/>
        <v/>
      </c>
      <c r="F10" s="87"/>
      <c r="G10" s="99"/>
      <c r="H10" s="99"/>
      <c r="I10" s="83"/>
    </row>
    <row r="11" spans="1:20" ht="60" customHeight="1">
      <c r="A11" s="98"/>
      <c r="B11" s="99"/>
      <c r="C11" s="99"/>
      <c r="D11" s="100"/>
      <c r="E11" s="92" t="str">
        <f t="shared" si="0"/>
        <v/>
      </c>
      <c r="F11" s="87"/>
      <c r="G11" s="99"/>
      <c r="H11" s="99"/>
      <c r="I11" s="83"/>
    </row>
    <row r="12" spans="1:20" ht="60" customHeight="1" thickBot="1">
      <c r="A12" s="101"/>
      <c r="B12" s="102"/>
      <c r="C12" s="102"/>
      <c r="D12" s="103"/>
      <c r="E12" s="92" t="str">
        <f t="shared" si="0"/>
        <v/>
      </c>
      <c r="F12" s="88"/>
      <c r="G12" s="102"/>
      <c r="H12" s="102"/>
      <c r="I12" s="84"/>
    </row>
    <row r="13" spans="1:20" ht="60" customHeight="1" thickTop="1">
      <c r="A13" s="110" t="s">
        <v>70</v>
      </c>
      <c r="B13" s="111"/>
      <c r="C13" s="111"/>
      <c r="D13" s="112"/>
      <c r="E13" s="85">
        <f>SUM(E4:E12)</f>
        <v>0</v>
      </c>
      <c r="F13" s="68"/>
      <c r="G13" s="69"/>
      <c r="H13" s="69"/>
      <c r="I13" s="70"/>
    </row>
    <row r="14" spans="1:20" ht="16.149999999999999" customHeight="1">
      <c r="E14" s="60"/>
      <c r="F14" s="61"/>
    </row>
    <row r="15" spans="1:20" ht="14.25">
      <c r="E15" s="62"/>
      <c r="F15" s="63"/>
    </row>
    <row r="16" spans="1:20" ht="33" customHeight="1" thickBot="1">
      <c r="C16" s="114">
        <f>N1+0</f>
        <v>46327</v>
      </c>
      <c r="D16" s="114"/>
      <c r="E16" s="65" t="s">
        <v>74</v>
      </c>
      <c r="F16" s="63"/>
    </row>
    <row r="17" spans="3:6" ht="33" customHeight="1" thickTop="1">
      <c r="C17" s="115" t="s">
        <v>51</v>
      </c>
      <c r="D17" s="115"/>
      <c r="E17" s="66">
        <f>SUMIF($F$4:$F$12,C17,$E$4:$E$12)</f>
        <v>0</v>
      </c>
      <c r="F17" s="63"/>
    </row>
    <row r="18" spans="3:6" ht="33" customHeight="1">
      <c r="C18" s="116" t="s">
        <v>71</v>
      </c>
      <c r="D18" s="116"/>
      <c r="E18" s="67">
        <f>SUMIF($F$4:$F$12,C18,$E$4:$E$12)</f>
        <v>0</v>
      </c>
      <c r="F18" s="63"/>
    </row>
    <row r="19" spans="3:6" ht="33" customHeight="1">
      <c r="C19" s="116" t="s">
        <v>72</v>
      </c>
      <c r="D19" s="116"/>
      <c r="E19" s="67">
        <f>SUMIF($F$4:$F$12,C19,$E$4:$E$12)</f>
        <v>0</v>
      </c>
      <c r="F19" s="32"/>
    </row>
    <row r="20" spans="3:6" ht="33" customHeight="1" thickBot="1">
      <c r="C20" s="117" t="s">
        <v>73</v>
      </c>
      <c r="D20" s="117"/>
      <c r="E20" s="73">
        <f>SUMIF($F$4:$F$12,C20,$E$4:$E$12)</f>
        <v>0</v>
      </c>
      <c r="F20" s="32"/>
    </row>
    <row r="21" spans="3:6" ht="33" customHeight="1" thickTop="1">
      <c r="C21" s="113" t="s">
        <v>70</v>
      </c>
      <c r="D21" s="113"/>
      <c r="E21" s="74">
        <f>SUM(E17:E20)</f>
        <v>0</v>
      </c>
      <c r="F21" s="32"/>
    </row>
    <row r="22" spans="3:6">
      <c r="F22" s="32"/>
    </row>
    <row r="23" spans="3:6">
      <c r="F23" s="32"/>
    </row>
    <row r="24" spans="3:6">
      <c r="F24" s="32"/>
    </row>
    <row r="25" spans="3:6">
      <c r="F25" s="32"/>
    </row>
    <row r="26" spans="3:6">
      <c r="F26" s="32"/>
    </row>
    <row r="27" spans="3:6">
      <c r="F27" s="32"/>
    </row>
    <row r="28" spans="3:6">
      <c r="F28" s="32"/>
    </row>
    <row r="29" spans="3:6">
      <c r="F29" s="32"/>
    </row>
    <row r="30" spans="3:6">
      <c r="F30" s="32"/>
    </row>
    <row r="31" spans="3:6">
      <c r="F31" s="32"/>
    </row>
    <row r="32" spans="3:6">
      <c r="F32" s="32"/>
    </row>
    <row r="33" spans="6:6">
      <c r="F33" s="32"/>
    </row>
    <row r="34" spans="6:6">
      <c r="F34" s="32"/>
    </row>
    <row r="35" spans="6:6">
      <c r="F35" s="32"/>
    </row>
    <row r="36" spans="6:6">
      <c r="F36" s="32"/>
    </row>
    <row r="37" spans="6:6">
      <c r="F37" s="32"/>
    </row>
    <row r="38" spans="6:6">
      <c r="F38" s="32"/>
    </row>
    <row r="39" spans="6:6">
      <c r="F39" s="32"/>
    </row>
    <row r="40" spans="6:6">
      <c r="F40" s="32"/>
    </row>
    <row r="41" spans="6:6">
      <c r="F41" s="32"/>
    </row>
    <row r="42" spans="6:6">
      <c r="F42" s="32"/>
    </row>
    <row r="43" spans="6:6">
      <c r="F43" s="32"/>
    </row>
    <row r="44" spans="6:6">
      <c r="F44" s="32"/>
    </row>
    <row r="45" spans="6:6">
      <c r="F45" s="32"/>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5">
    <dataValidation type="list" allowBlank="1" showInputMessage="1" showErrorMessage="1" sqref="F1 F13:F1048576 F3" xr:uid="{00000000-0002-0000-0900-000000000000}">
      <formula1>#REF!</formula1>
    </dataValidation>
    <dataValidation type="list" allowBlank="1" showInputMessage="1" showErrorMessage="1" sqref="F4:F12" xr:uid="{00000000-0002-0000-0900-000001000000}">
      <formula1>$M$1:$M$5</formula1>
    </dataValidation>
    <dataValidation type="list" allowBlank="1" showInputMessage="1" showErrorMessage="1" sqref="I4:I12" xr:uid="{00000000-0002-0000-0900-000002000000}">
      <formula1>$L$1</formula1>
    </dataValidation>
    <dataValidation type="list" allowBlank="1" showInputMessage="1" showErrorMessage="1" sqref="I13:I1048576" xr:uid="{00000000-0002-0000-0900-000003000000}">
      <formula1>$N$5</formula1>
    </dataValidation>
    <dataValidation type="whole" allowBlank="1" showInputMessage="1" showErrorMessage="1" promptTitle="小数点以下は切り捨てて入力してください。" prompt="例）2.7km ⇒ 2km" sqref="D4:D12" xr:uid="{00000000-0002-0000-0900-000005000000}">
      <formula1>1</formula1>
      <formula2>9999999</formula2>
    </dataValidation>
  </dataValidations>
  <printOptions horizontalCentered="1"/>
  <pageMargins left="0.39370078740157483" right="0.39370078740157483" top="0.78740157480314965" bottom="0.45"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sheetPr>
  <dimension ref="A1:T45"/>
  <sheetViews>
    <sheetView zoomScale="80" zoomScaleNormal="80" zoomScaleSheetLayoutView="70" zoomScalePageLayoutView="40" workbookViewId="0">
      <selection activeCell="A3" sqref="A3"/>
    </sheetView>
  </sheetViews>
  <sheetFormatPr defaultColWidth="9" defaultRowHeight="13.5"/>
  <cols>
    <col min="1" max="1" width="9.5" style="1" customWidth="1"/>
    <col min="2" max="2" width="29.625" style="2" customWidth="1"/>
    <col min="3" max="3" width="37.625" style="1" customWidth="1"/>
    <col min="4" max="4" width="10.625" style="33"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08" t="s">
        <v>26</v>
      </c>
      <c r="B1" s="108"/>
      <c r="C1" s="108"/>
      <c r="D1" s="19"/>
      <c r="E1" s="16"/>
      <c r="F1" s="15"/>
      <c r="G1" s="15"/>
      <c r="H1" s="105" t="s">
        <v>27</v>
      </c>
      <c r="L1" s="72" t="s">
        <v>10</v>
      </c>
      <c r="M1" s="71" t="s">
        <v>7</v>
      </c>
      <c r="N1" s="119">
        <f>EDATE('4月'!Q1,8)</f>
        <v>46357</v>
      </c>
    </row>
    <row r="2" spans="1:20" ht="30.6" customHeight="1">
      <c r="A2" s="109">
        <f>N1+0</f>
        <v>46357</v>
      </c>
      <c r="B2" s="109"/>
      <c r="F2" s="76" t="s">
        <v>69</v>
      </c>
      <c r="G2" s="75" t="s">
        <v>76</v>
      </c>
      <c r="H2" s="106"/>
      <c r="M2" s="71" t="s">
        <v>14</v>
      </c>
    </row>
    <row r="3" spans="1:20" s="3" customFormat="1" ht="43.5" customHeight="1" thickBot="1">
      <c r="A3" s="77" t="s">
        <v>37</v>
      </c>
      <c r="B3" s="78" t="s">
        <v>32</v>
      </c>
      <c r="C3" s="77" t="s">
        <v>33</v>
      </c>
      <c r="D3" s="79" t="s">
        <v>38</v>
      </c>
      <c r="E3" s="80" t="s">
        <v>34</v>
      </c>
      <c r="F3" s="77" t="s">
        <v>2</v>
      </c>
      <c r="G3" s="77" t="s">
        <v>35</v>
      </c>
      <c r="H3" s="77" t="s">
        <v>36</v>
      </c>
      <c r="I3" s="81" t="s">
        <v>12</v>
      </c>
      <c r="M3" s="71" t="s">
        <v>75</v>
      </c>
      <c r="N3" s="1"/>
      <c r="O3" s="1"/>
      <c r="P3" s="1"/>
      <c r="Q3" s="1"/>
      <c r="R3" s="1"/>
      <c r="S3" s="1"/>
      <c r="T3" s="1"/>
    </row>
    <row r="4" spans="1:20" ht="60" customHeight="1" thickTop="1">
      <c r="A4" s="89"/>
      <c r="B4" s="90"/>
      <c r="C4" s="90"/>
      <c r="D4" s="91"/>
      <c r="E4" s="92" t="str">
        <f>IF(ROUNDDOWN(D4,0)*23&gt;0,ROUNDDOWN(D4,0)*23,"")</f>
        <v/>
      </c>
      <c r="F4" s="86"/>
      <c r="G4" s="104"/>
      <c r="H4" s="90"/>
      <c r="I4" s="82"/>
      <c r="L4" s="64"/>
      <c r="M4" s="71" t="s">
        <v>4</v>
      </c>
    </row>
    <row r="5" spans="1:20" ht="60" customHeight="1">
      <c r="A5" s="93"/>
      <c r="B5" s="94"/>
      <c r="C5" s="94"/>
      <c r="D5" s="95"/>
      <c r="E5" s="92" t="str">
        <f t="shared" ref="E5:E12" si="0">IF(ROUNDDOWN(D5,0)*23&gt;0,ROUNDDOWN(D5,0)*23,"")</f>
        <v/>
      </c>
      <c r="F5" s="87"/>
      <c r="G5" s="94"/>
      <c r="H5" s="94"/>
      <c r="I5" s="83"/>
      <c r="M5" s="1" t="s">
        <v>15</v>
      </c>
    </row>
    <row r="6" spans="1:20" ht="60" customHeight="1">
      <c r="A6" s="93"/>
      <c r="B6" s="94"/>
      <c r="C6" s="94"/>
      <c r="D6" s="95"/>
      <c r="E6" s="92" t="str">
        <f t="shared" si="0"/>
        <v/>
      </c>
      <c r="F6" s="87"/>
      <c r="G6" s="94"/>
      <c r="H6" s="94"/>
      <c r="I6" s="83"/>
      <c r="R6" s="3"/>
    </row>
    <row r="7" spans="1:20" ht="60" customHeight="1">
      <c r="A7" s="93"/>
      <c r="B7" s="96"/>
      <c r="C7" s="97"/>
      <c r="D7" s="95"/>
      <c r="E7" s="92" t="str">
        <f t="shared" si="0"/>
        <v/>
      </c>
      <c r="F7" s="87"/>
      <c r="G7" s="96"/>
      <c r="H7" s="96"/>
      <c r="I7" s="83"/>
      <c r="M7" s="3"/>
      <c r="N7" s="3"/>
      <c r="O7" s="3"/>
      <c r="P7" s="3"/>
      <c r="Q7" s="3"/>
    </row>
    <row r="8" spans="1:20" ht="60" customHeight="1">
      <c r="A8" s="98"/>
      <c r="B8" s="99"/>
      <c r="C8" s="99"/>
      <c r="D8" s="95"/>
      <c r="E8" s="92" t="str">
        <f t="shared" si="0"/>
        <v/>
      </c>
      <c r="F8" s="87"/>
      <c r="G8" s="99"/>
      <c r="H8" s="99"/>
      <c r="I8" s="83"/>
    </row>
    <row r="9" spans="1:20" ht="60" customHeight="1">
      <c r="A9" s="98"/>
      <c r="B9" s="99"/>
      <c r="C9" s="99"/>
      <c r="D9" s="100"/>
      <c r="E9" s="92" t="str">
        <f t="shared" si="0"/>
        <v/>
      </c>
      <c r="F9" s="87"/>
      <c r="G9" s="99"/>
      <c r="H9" s="99"/>
      <c r="I9" s="83"/>
    </row>
    <row r="10" spans="1:20" ht="60" customHeight="1">
      <c r="A10" s="98"/>
      <c r="B10" s="99"/>
      <c r="C10" s="99"/>
      <c r="D10" s="100"/>
      <c r="E10" s="92" t="str">
        <f t="shared" si="0"/>
        <v/>
      </c>
      <c r="F10" s="87"/>
      <c r="G10" s="99"/>
      <c r="H10" s="99"/>
      <c r="I10" s="83"/>
    </row>
    <row r="11" spans="1:20" ht="60" customHeight="1">
      <c r="A11" s="98"/>
      <c r="B11" s="99"/>
      <c r="C11" s="99"/>
      <c r="D11" s="100"/>
      <c r="E11" s="92" t="str">
        <f t="shared" si="0"/>
        <v/>
      </c>
      <c r="F11" s="87"/>
      <c r="G11" s="99"/>
      <c r="H11" s="99"/>
      <c r="I11" s="83"/>
    </row>
    <row r="12" spans="1:20" ht="60" customHeight="1" thickBot="1">
      <c r="A12" s="101"/>
      <c r="B12" s="102"/>
      <c r="C12" s="102"/>
      <c r="D12" s="103"/>
      <c r="E12" s="92" t="str">
        <f t="shared" si="0"/>
        <v/>
      </c>
      <c r="F12" s="88"/>
      <c r="G12" s="102"/>
      <c r="H12" s="102"/>
      <c r="I12" s="84"/>
    </row>
    <row r="13" spans="1:20" ht="60" customHeight="1" thickTop="1">
      <c r="A13" s="110" t="s">
        <v>70</v>
      </c>
      <c r="B13" s="111"/>
      <c r="C13" s="111"/>
      <c r="D13" s="112"/>
      <c r="E13" s="85">
        <f>SUM(E4:E12)</f>
        <v>0</v>
      </c>
      <c r="F13" s="68"/>
      <c r="G13" s="69"/>
      <c r="H13" s="69"/>
      <c r="I13" s="70"/>
    </row>
    <row r="14" spans="1:20" ht="16.149999999999999" customHeight="1">
      <c r="E14" s="60"/>
      <c r="F14" s="61"/>
    </row>
    <row r="15" spans="1:20" ht="14.25">
      <c r="E15" s="62"/>
      <c r="F15" s="63"/>
    </row>
    <row r="16" spans="1:20" ht="33" customHeight="1" thickBot="1">
      <c r="C16" s="114">
        <f>N1+0</f>
        <v>46357</v>
      </c>
      <c r="D16" s="114"/>
      <c r="E16" s="65" t="s">
        <v>74</v>
      </c>
      <c r="F16" s="63"/>
    </row>
    <row r="17" spans="3:6" ht="33" customHeight="1" thickTop="1">
      <c r="C17" s="115" t="s">
        <v>51</v>
      </c>
      <c r="D17" s="115"/>
      <c r="E17" s="66">
        <f>SUMIF($F$4:$F$12,C17,$E$4:$E$12)</f>
        <v>0</v>
      </c>
      <c r="F17" s="63"/>
    </row>
    <row r="18" spans="3:6" ht="33" customHeight="1">
      <c r="C18" s="116" t="s">
        <v>71</v>
      </c>
      <c r="D18" s="116"/>
      <c r="E18" s="67">
        <f>SUMIF($F$4:$F$12,C18,$E$4:$E$12)</f>
        <v>0</v>
      </c>
      <c r="F18" s="63"/>
    </row>
    <row r="19" spans="3:6" ht="33" customHeight="1">
      <c r="C19" s="116" t="s">
        <v>72</v>
      </c>
      <c r="D19" s="116"/>
      <c r="E19" s="67">
        <f>SUMIF($F$4:$F$12,C19,$E$4:$E$12)</f>
        <v>0</v>
      </c>
      <c r="F19" s="32"/>
    </row>
    <row r="20" spans="3:6" ht="33" customHeight="1" thickBot="1">
      <c r="C20" s="117" t="s">
        <v>73</v>
      </c>
      <c r="D20" s="117"/>
      <c r="E20" s="73">
        <f>SUMIF($F$4:$F$12,C20,$E$4:$E$12)</f>
        <v>0</v>
      </c>
      <c r="F20" s="32"/>
    </row>
    <row r="21" spans="3:6" ht="33" customHeight="1" thickTop="1">
      <c r="C21" s="113" t="s">
        <v>70</v>
      </c>
      <c r="D21" s="113"/>
      <c r="E21" s="74">
        <f>SUM(E17:E20)</f>
        <v>0</v>
      </c>
      <c r="F21" s="32"/>
    </row>
    <row r="22" spans="3:6">
      <c r="F22" s="32"/>
    </row>
    <row r="23" spans="3:6">
      <c r="F23" s="32"/>
    </row>
    <row r="24" spans="3:6">
      <c r="F24" s="32"/>
    </row>
    <row r="25" spans="3:6">
      <c r="F25" s="32"/>
    </row>
    <row r="26" spans="3:6">
      <c r="F26" s="32"/>
    </row>
    <row r="27" spans="3:6">
      <c r="F27" s="32"/>
    </row>
    <row r="28" spans="3:6">
      <c r="F28" s="32"/>
    </row>
    <row r="29" spans="3:6">
      <c r="F29" s="32"/>
    </row>
    <row r="30" spans="3:6">
      <c r="F30" s="32"/>
    </row>
    <row r="31" spans="3:6">
      <c r="F31" s="32"/>
    </row>
    <row r="32" spans="3:6">
      <c r="F32" s="32"/>
    </row>
    <row r="33" spans="6:6">
      <c r="F33" s="32"/>
    </row>
    <row r="34" spans="6:6">
      <c r="F34" s="32"/>
    </row>
    <row r="35" spans="6:6">
      <c r="F35" s="32"/>
    </row>
    <row r="36" spans="6:6">
      <c r="F36" s="32"/>
    </row>
    <row r="37" spans="6:6">
      <c r="F37" s="32"/>
    </row>
    <row r="38" spans="6:6">
      <c r="F38" s="32"/>
    </row>
    <row r="39" spans="6:6">
      <c r="F39" s="32"/>
    </row>
    <row r="40" spans="6:6">
      <c r="F40" s="32"/>
    </row>
    <row r="41" spans="6:6">
      <c r="F41" s="32"/>
    </row>
    <row r="42" spans="6:6">
      <c r="F42" s="32"/>
    </row>
    <row r="43" spans="6:6">
      <c r="F43" s="32"/>
    </row>
    <row r="44" spans="6:6">
      <c r="F44" s="32"/>
    </row>
    <row r="45" spans="6:6">
      <c r="F45" s="32"/>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5">
    <dataValidation type="list" allowBlank="1" showInputMessage="1" showErrorMessage="1" sqref="F1 F13:F1048576 F3" xr:uid="{00000000-0002-0000-0A00-000000000000}">
      <formula1>#REF!</formula1>
    </dataValidation>
    <dataValidation type="list" allowBlank="1" showInputMessage="1" showErrorMessage="1" sqref="F4:F12" xr:uid="{00000000-0002-0000-0A00-000001000000}">
      <formula1>$M$1:$M$5</formula1>
    </dataValidation>
    <dataValidation type="list" allowBlank="1" showInputMessage="1" showErrorMessage="1" sqref="I4:I12" xr:uid="{00000000-0002-0000-0A00-000002000000}">
      <formula1>$L$1</formula1>
    </dataValidation>
    <dataValidation type="list" allowBlank="1" showInputMessage="1" showErrorMessage="1" sqref="I13:I1048576" xr:uid="{00000000-0002-0000-0A00-000003000000}">
      <formula1>$N$5</formula1>
    </dataValidation>
    <dataValidation type="whole" allowBlank="1" showInputMessage="1" showErrorMessage="1" promptTitle="小数点以下は切り捨てて入力してください。" prompt="例）2.7km ⇒ 2km" sqref="D4:D12" xr:uid="{00000000-0002-0000-0A00-000005000000}">
      <formula1>1</formula1>
      <formula2>9999999</formula2>
    </dataValidation>
  </dataValidations>
  <printOptions horizontalCentered="1"/>
  <pageMargins left="0.39370078740157483" right="0.39370078740157483" top="0.78740157480314965" bottom="0.47"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sheetPr>
  <dimension ref="A1:T45"/>
  <sheetViews>
    <sheetView zoomScale="80" zoomScaleNormal="80" zoomScaleSheetLayoutView="70" zoomScalePageLayoutView="40" workbookViewId="0">
      <selection activeCell="A4" sqref="A4"/>
    </sheetView>
  </sheetViews>
  <sheetFormatPr defaultColWidth="9" defaultRowHeight="13.5"/>
  <cols>
    <col min="1" max="1" width="9.5" style="1" customWidth="1"/>
    <col min="2" max="2" width="29.625" style="2" customWidth="1"/>
    <col min="3" max="3" width="37.625" style="1" customWidth="1"/>
    <col min="4" max="4" width="10.625" style="33"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08" t="s">
        <v>26</v>
      </c>
      <c r="B1" s="108"/>
      <c r="C1" s="108"/>
      <c r="D1" s="19"/>
      <c r="E1" s="16"/>
      <c r="F1" s="15"/>
      <c r="G1" s="15"/>
      <c r="H1" s="105" t="s">
        <v>27</v>
      </c>
      <c r="L1" s="72" t="s">
        <v>10</v>
      </c>
      <c r="M1" s="71" t="s">
        <v>7</v>
      </c>
      <c r="N1" s="119">
        <f>EDATE('4月'!Q1,9)</f>
        <v>46388</v>
      </c>
    </row>
    <row r="2" spans="1:20" ht="30.6" customHeight="1">
      <c r="A2" s="109">
        <f>N1+0</f>
        <v>46388</v>
      </c>
      <c r="B2" s="109"/>
      <c r="F2" s="76" t="s">
        <v>69</v>
      </c>
      <c r="G2" s="75" t="s">
        <v>76</v>
      </c>
      <c r="H2" s="106"/>
      <c r="M2" s="71" t="s">
        <v>14</v>
      </c>
    </row>
    <row r="3" spans="1:20" s="3" customFormat="1" ht="43.5" customHeight="1" thickBot="1">
      <c r="A3" s="77" t="s">
        <v>37</v>
      </c>
      <c r="B3" s="78" t="s">
        <v>32</v>
      </c>
      <c r="C3" s="77" t="s">
        <v>33</v>
      </c>
      <c r="D3" s="79" t="s">
        <v>38</v>
      </c>
      <c r="E3" s="80" t="s">
        <v>34</v>
      </c>
      <c r="F3" s="77" t="s">
        <v>2</v>
      </c>
      <c r="G3" s="77" t="s">
        <v>35</v>
      </c>
      <c r="H3" s="77" t="s">
        <v>36</v>
      </c>
      <c r="I3" s="81" t="s">
        <v>12</v>
      </c>
      <c r="M3" s="71" t="s">
        <v>75</v>
      </c>
      <c r="N3" s="1"/>
      <c r="O3" s="1"/>
      <c r="P3" s="1"/>
      <c r="Q3" s="1"/>
      <c r="R3" s="1"/>
      <c r="S3" s="1"/>
      <c r="T3" s="1"/>
    </row>
    <row r="4" spans="1:20" ht="60" customHeight="1" thickTop="1">
      <c r="A4" s="89"/>
      <c r="B4" s="90"/>
      <c r="C4" s="90"/>
      <c r="D4" s="91"/>
      <c r="E4" s="92" t="str">
        <f>IF(ROUNDDOWN(D4,0)*23&gt;0,ROUNDDOWN(D4,0)*23,"")</f>
        <v/>
      </c>
      <c r="F4" s="86"/>
      <c r="G4" s="104"/>
      <c r="H4" s="90"/>
      <c r="I4" s="82"/>
      <c r="L4" s="64"/>
      <c r="M4" s="71" t="s">
        <v>4</v>
      </c>
    </row>
    <row r="5" spans="1:20" ht="60" customHeight="1">
      <c r="A5" s="93"/>
      <c r="B5" s="94"/>
      <c r="C5" s="94"/>
      <c r="D5" s="95"/>
      <c r="E5" s="92" t="str">
        <f t="shared" ref="E5:E12" si="0">IF(ROUNDDOWN(D5,0)*23&gt;0,ROUNDDOWN(D5,0)*23,"")</f>
        <v/>
      </c>
      <c r="F5" s="87"/>
      <c r="G5" s="94"/>
      <c r="H5" s="94"/>
      <c r="I5" s="83"/>
      <c r="M5" s="1" t="s">
        <v>15</v>
      </c>
    </row>
    <row r="6" spans="1:20" ht="60" customHeight="1">
      <c r="A6" s="93"/>
      <c r="B6" s="94"/>
      <c r="C6" s="94"/>
      <c r="D6" s="95"/>
      <c r="E6" s="92" t="str">
        <f t="shared" si="0"/>
        <v/>
      </c>
      <c r="F6" s="87"/>
      <c r="G6" s="94"/>
      <c r="H6" s="94"/>
      <c r="I6" s="83"/>
      <c r="R6" s="3"/>
    </row>
    <row r="7" spans="1:20" ht="60" customHeight="1">
      <c r="A7" s="93"/>
      <c r="B7" s="96"/>
      <c r="C7" s="97"/>
      <c r="D7" s="95"/>
      <c r="E7" s="92" t="str">
        <f t="shared" si="0"/>
        <v/>
      </c>
      <c r="F7" s="87"/>
      <c r="G7" s="96"/>
      <c r="H7" s="96"/>
      <c r="I7" s="83"/>
      <c r="M7" s="3"/>
      <c r="N7" s="3"/>
      <c r="O7" s="3"/>
      <c r="P7" s="3"/>
      <c r="Q7" s="3"/>
    </row>
    <row r="8" spans="1:20" ht="60" customHeight="1">
      <c r="A8" s="98"/>
      <c r="B8" s="99"/>
      <c r="C8" s="99"/>
      <c r="D8" s="95"/>
      <c r="E8" s="92" t="str">
        <f t="shared" si="0"/>
        <v/>
      </c>
      <c r="F8" s="87"/>
      <c r="G8" s="99"/>
      <c r="H8" s="99"/>
      <c r="I8" s="83"/>
    </row>
    <row r="9" spans="1:20" ht="60" customHeight="1">
      <c r="A9" s="98"/>
      <c r="B9" s="99"/>
      <c r="C9" s="99"/>
      <c r="D9" s="100"/>
      <c r="E9" s="92" t="str">
        <f t="shared" si="0"/>
        <v/>
      </c>
      <c r="F9" s="87"/>
      <c r="G9" s="99"/>
      <c r="H9" s="99"/>
      <c r="I9" s="83"/>
    </row>
    <row r="10" spans="1:20" ht="60" customHeight="1">
      <c r="A10" s="98"/>
      <c r="B10" s="99"/>
      <c r="C10" s="99"/>
      <c r="D10" s="100"/>
      <c r="E10" s="92" t="str">
        <f t="shared" si="0"/>
        <v/>
      </c>
      <c r="F10" s="87"/>
      <c r="G10" s="99"/>
      <c r="H10" s="99"/>
      <c r="I10" s="83"/>
    </row>
    <row r="11" spans="1:20" ht="60" customHeight="1">
      <c r="A11" s="98"/>
      <c r="B11" s="99"/>
      <c r="C11" s="99"/>
      <c r="D11" s="100"/>
      <c r="E11" s="92" t="str">
        <f t="shared" si="0"/>
        <v/>
      </c>
      <c r="F11" s="87"/>
      <c r="G11" s="99"/>
      <c r="H11" s="99"/>
      <c r="I11" s="83"/>
    </row>
    <row r="12" spans="1:20" ht="60" customHeight="1" thickBot="1">
      <c r="A12" s="101"/>
      <c r="B12" s="102"/>
      <c r="C12" s="102"/>
      <c r="D12" s="103"/>
      <c r="E12" s="92" t="str">
        <f t="shared" si="0"/>
        <v/>
      </c>
      <c r="F12" s="88"/>
      <c r="G12" s="102"/>
      <c r="H12" s="102"/>
      <c r="I12" s="84"/>
    </row>
    <row r="13" spans="1:20" ht="60" customHeight="1" thickTop="1">
      <c r="A13" s="110" t="s">
        <v>70</v>
      </c>
      <c r="B13" s="111"/>
      <c r="C13" s="111"/>
      <c r="D13" s="112"/>
      <c r="E13" s="85">
        <f>SUM(E4:E12)</f>
        <v>0</v>
      </c>
      <c r="F13" s="68"/>
      <c r="G13" s="69"/>
      <c r="H13" s="69"/>
      <c r="I13" s="70"/>
    </row>
    <row r="14" spans="1:20" ht="16.149999999999999" customHeight="1">
      <c r="E14" s="60"/>
      <c r="F14" s="61"/>
    </row>
    <row r="15" spans="1:20" ht="14.25">
      <c r="E15" s="62"/>
      <c r="F15" s="63"/>
    </row>
    <row r="16" spans="1:20" ht="33" customHeight="1" thickBot="1">
      <c r="C16" s="114">
        <f>N1+0</f>
        <v>46388</v>
      </c>
      <c r="D16" s="114"/>
      <c r="E16" s="65" t="s">
        <v>74</v>
      </c>
      <c r="F16" s="63"/>
    </row>
    <row r="17" spans="3:6" ht="33" customHeight="1" thickTop="1">
      <c r="C17" s="115" t="s">
        <v>51</v>
      </c>
      <c r="D17" s="115"/>
      <c r="E17" s="66">
        <f>SUMIF($F$4:$F$12,C17,$E$4:$E$12)</f>
        <v>0</v>
      </c>
      <c r="F17" s="63"/>
    </row>
    <row r="18" spans="3:6" ht="33" customHeight="1">
      <c r="C18" s="116" t="s">
        <v>71</v>
      </c>
      <c r="D18" s="116"/>
      <c r="E18" s="67">
        <f>SUMIF($F$4:$F$12,C18,$E$4:$E$12)</f>
        <v>0</v>
      </c>
      <c r="F18" s="63"/>
    </row>
    <row r="19" spans="3:6" ht="33" customHeight="1">
      <c r="C19" s="116" t="s">
        <v>72</v>
      </c>
      <c r="D19" s="116"/>
      <c r="E19" s="67">
        <f>SUMIF($F$4:$F$12,C19,$E$4:$E$12)</f>
        <v>0</v>
      </c>
      <c r="F19" s="32"/>
    </row>
    <row r="20" spans="3:6" ht="33" customHeight="1" thickBot="1">
      <c r="C20" s="117" t="s">
        <v>73</v>
      </c>
      <c r="D20" s="117"/>
      <c r="E20" s="73">
        <f>SUMIF($F$4:$F$12,C20,$E$4:$E$12)</f>
        <v>0</v>
      </c>
      <c r="F20" s="32"/>
    </row>
    <row r="21" spans="3:6" ht="33" customHeight="1" thickTop="1">
      <c r="C21" s="113" t="s">
        <v>70</v>
      </c>
      <c r="D21" s="113"/>
      <c r="E21" s="74">
        <f>SUM(E17:E20)</f>
        <v>0</v>
      </c>
      <c r="F21" s="32"/>
    </row>
    <row r="22" spans="3:6">
      <c r="F22" s="32"/>
    </row>
    <row r="23" spans="3:6">
      <c r="F23" s="32"/>
    </row>
    <row r="24" spans="3:6">
      <c r="F24" s="32"/>
    </row>
    <row r="25" spans="3:6">
      <c r="F25" s="32"/>
    </row>
    <row r="26" spans="3:6">
      <c r="F26" s="32"/>
    </row>
    <row r="27" spans="3:6">
      <c r="F27" s="32"/>
    </row>
    <row r="28" spans="3:6">
      <c r="F28" s="32"/>
    </row>
    <row r="29" spans="3:6">
      <c r="F29" s="32"/>
    </row>
    <row r="30" spans="3:6">
      <c r="F30" s="32"/>
    </row>
    <row r="31" spans="3:6">
      <c r="F31" s="32"/>
    </row>
    <row r="32" spans="3:6">
      <c r="F32" s="32"/>
    </row>
    <row r="33" spans="6:6">
      <c r="F33" s="32"/>
    </row>
    <row r="34" spans="6:6">
      <c r="F34" s="32"/>
    </row>
    <row r="35" spans="6:6">
      <c r="F35" s="32"/>
    </row>
    <row r="36" spans="6:6">
      <c r="F36" s="32"/>
    </row>
    <row r="37" spans="6:6">
      <c r="F37" s="32"/>
    </row>
    <row r="38" spans="6:6">
      <c r="F38" s="32"/>
    </row>
    <row r="39" spans="6:6">
      <c r="F39" s="32"/>
    </row>
    <row r="40" spans="6:6">
      <c r="F40" s="32"/>
    </row>
    <row r="41" spans="6:6">
      <c r="F41" s="32"/>
    </row>
    <row r="42" spans="6:6">
      <c r="F42" s="32"/>
    </row>
    <row r="43" spans="6:6">
      <c r="F43" s="32"/>
    </row>
    <row r="44" spans="6:6">
      <c r="F44" s="32"/>
    </row>
    <row r="45" spans="6:6">
      <c r="F45" s="32"/>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5">
    <dataValidation type="list" allowBlank="1" showInputMessage="1" showErrorMessage="1" sqref="F1 F13:F1048576 F3" xr:uid="{00000000-0002-0000-0B00-000000000000}">
      <formula1>#REF!</formula1>
    </dataValidation>
    <dataValidation type="list" allowBlank="1" showInputMessage="1" showErrorMessage="1" sqref="F4:F12" xr:uid="{00000000-0002-0000-0B00-000001000000}">
      <formula1>$M$1:$M$5</formula1>
    </dataValidation>
    <dataValidation type="list" allowBlank="1" showInputMessage="1" showErrorMessage="1" sqref="I4:I12" xr:uid="{00000000-0002-0000-0B00-000002000000}">
      <formula1>$L$1</formula1>
    </dataValidation>
    <dataValidation type="list" allowBlank="1" showInputMessage="1" showErrorMessage="1" sqref="I13:I1048576" xr:uid="{00000000-0002-0000-0B00-000003000000}">
      <formula1>$N$5</formula1>
    </dataValidation>
    <dataValidation type="whole" allowBlank="1" showInputMessage="1" showErrorMessage="1" promptTitle="小数点以下は切り捨てて入力してください。" prompt="例）2.7km ⇒ 2km" sqref="D4:D12" xr:uid="{00000000-0002-0000-0B00-000005000000}">
      <formula1>1</formula1>
      <formula2>9999999</formula2>
    </dataValidation>
  </dataValidations>
  <printOptions horizontalCentered="1"/>
  <pageMargins left="0.39370078740157483" right="0.39370078740157483" top="0.78740157480314965" bottom="0.52"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39997558519241921"/>
  </sheetPr>
  <dimension ref="A1:T45"/>
  <sheetViews>
    <sheetView zoomScale="80" zoomScaleNormal="80" zoomScaleSheetLayoutView="70" zoomScalePageLayoutView="40" workbookViewId="0">
      <selection activeCell="D4" sqref="D4"/>
    </sheetView>
  </sheetViews>
  <sheetFormatPr defaultColWidth="9" defaultRowHeight="13.5"/>
  <cols>
    <col min="1" max="1" width="9.5" style="1" customWidth="1"/>
    <col min="2" max="2" width="29.625" style="2" customWidth="1"/>
    <col min="3" max="3" width="37.625" style="1" customWidth="1"/>
    <col min="4" max="4" width="10.625" style="33"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08" t="s">
        <v>26</v>
      </c>
      <c r="B1" s="108"/>
      <c r="C1" s="108"/>
      <c r="D1" s="19"/>
      <c r="E1" s="16"/>
      <c r="F1" s="15"/>
      <c r="G1" s="15"/>
      <c r="H1" s="105" t="s">
        <v>27</v>
      </c>
      <c r="L1" s="72" t="s">
        <v>10</v>
      </c>
      <c r="M1" s="71" t="s">
        <v>7</v>
      </c>
      <c r="N1" s="119">
        <f>EDATE('4月'!Q1,10)</f>
        <v>46419</v>
      </c>
    </row>
    <row r="2" spans="1:20" ht="30.6" customHeight="1">
      <c r="A2" s="109">
        <f>N1+0</f>
        <v>46419</v>
      </c>
      <c r="B2" s="109"/>
      <c r="F2" s="76" t="s">
        <v>69</v>
      </c>
      <c r="G2" s="75" t="s">
        <v>76</v>
      </c>
      <c r="H2" s="106"/>
      <c r="M2" s="71" t="s">
        <v>14</v>
      </c>
    </row>
    <row r="3" spans="1:20" s="3" customFormat="1" ht="43.5" customHeight="1" thickBot="1">
      <c r="A3" s="77" t="s">
        <v>37</v>
      </c>
      <c r="B3" s="78" t="s">
        <v>32</v>
      </c>
      <c r="C3" s="77" t="s">
        <v>33</v>
      </c>
      <c r="D3" s="79" t="s">
        <v>38</v>
      </c>
      <c r="E3" s="80" t="s">
        <v>34</v>
      </c>
      <c r="F3" s="77" t="s">
        <v>2</v>
      </c>
      <c r="G3" s="77" t="s">
        <v>35</v>
      </c>
      <c r="H3" s="77" t="s">
        <v>36</v>
      </c>
      <c r="I3" s="81" t="s">
        <v>12</v>
      </c>
      <c r="M3" s="71" t="s">
        <v>75</v>
      </c>
      <c r="N3" s="1"/>
      <c r="O3" s="1"/>
      <c r="P3" s="1"/>
      <c r="Q3" s="1"/>
      <c r="R3" s="1"/>
      <c r="S3" s="1"/>
      <c r="T3" s="1"/>
    </row>
    <row r="4" spans="1:20" ht="60" customHeight="1" thickTop="1">
      <c r="A4" s="89"/>
      <c r="B4" s="90"/>
      <c r="C4" s="90"/>
      <c r="D4" s="91"/>
      <c r="E4" s="92" t="str">
        <f>IF(ROUNDDOWN(D4,0)*23&gt;0,ROUNDDOWN(D4,0)*23,"")</f>
        <v/>
      </c>
      <c r="F4" s="86"/>
      <c r="G4" s="104"/>
      <c r="H4" s="90"/>
      <c r="I4" s="82"/>
      <c r="L4" s="64"/>
      <c r="M4" s="71" t="s">
        <v>4</v>
      </c>
    </row>
    <row r="5" spans="1:20" ht="60" customHeight="1">
      <c r="A5" s="93"/>
      <c r="B5" s="94"/>
      <c r="C5" s="94"/>
      <c r="D5" s="95"/>
      <c r="E5" s="92" t="str">
        <f t="shared" ref="E5:E12" si="0">IF(ROUNDDOWN(D5,0)*23&gt;0,ROUNDDOWN(D5,0)*23,"")</f>
        <v/>
      </c>
      <c r="F5" s="87"/>
      <c r="G5" s="94"/>
      <c r="H5" s="94"/>
      <c r="I5" s="83"/>
      <c r="M5" s="1" t="s">
        <v>15</v>
      </c>
    </row>
    <row r="6" spans="1:20" ht="60" customHeight="1">
      <c r="A6" s="93"/>
      <c r="B6" s="94"/>
      <c r="C6" s="94"/>
      <c r="D6" s="95"/>
      <c r="E6" s="92" t="str">
        <f t="shared" si="0"/>
        <v/>
      </c>
      <c r="F6" s="87"/>
      <c r="G6" s="94"/>
      <c r="H6" s="94"/>
      <c r="I6" s="83"/>
      <c r="R6" s="3"/>
    </row>
    <row r="7" spans="1:20" ht="60" customHeight="1">
      <c r="A7" s="93"/>
      <c r="B7" s="96"/>
      <c r="C7" s="97"/>
      <c r="D7" s="95"/>
      <c r="E7" s="92" t="str">
        <f t="shared" si="0"/>
        <v/>
      </c>
      <c r="F7" s="87"/>
      <c r="G7" s="96"/>
      <c r="H7" s="96"/>
      <c r="I7" s="83"/>
      <c r="M7" s="3"/>
      <c r="N7" s="3"/>
      <c r="O7" s="3"/>
      <c r="P7" s="3"/>
      <c r="Q7" s="3"/>
    </row>
    <row r="8" spans="1:20" ht="60" customHeight="1">
      <c r="A8" s="98"/>
      <c r="B8" s="99"/>
      <c r="C8" s="99"/>
      <c r="D8" s="95"/>
      <c r="E8" s="92" t="str">
        <f t="shared" si="0"/>
        <v/>
      </c>
      <c r="F8" s="87"/>
      <c r="G8" s="99"/>
      <c r="H8" s="99"/>
      <c r="I8" s="83"/>
    </row>
    <row r="9" spans="1:20" ht="60" customHeight="1">
      <c r="A9" s="98"/>
      <c r="B9" s="99"/>
      <c r="C9" s="99"/>
      <c r="D9" s="100"/>
      <c r="E9" s="92" t="str">
        <f t="shared" si="0"/>
        <v/>
      </c>
      <c r="F9" s="87"/>
      <c r="G9" s="99"/>
      <c r="H9" s="99"/>
      <c r="I9" s="83"/>
    </row>
    <row r="10" spans="1:20" ht="60" customHeight="1">
      <c r="A10" s="98"/>
      <c r="B10" s="99"/>
      <c r="C10" s="99"/>
      <c r="D10" s="100"/>
      <c r="E10" s="92" t="str">
        <f t="shared" si="0"/>
        <v/>
      </c>
      <c r="F10" s="87"/>
      <c r="G10" s="99"/>
      <c r="H10" s="99"/>
      <c r="I10" s="83"/>
    </row>
    <row r="11" spans="1:20" ht="60" customHeight="1">
      <c r="A11" s="98"/>
      <c r="B11" s="99"/>
      <c r="C11" s="99"/>
      <c r="D11" s="100"/>
      <c r="E11" s="92" t="str">
        <f t="shared" si="0"/>
        <v/>
      </c>
      <c r="F11" s="87"/>
      <c r="G11" s="99"/>
      <c r="H11" s="99"/>
      <c r="I11" s="83"/>
    </row>
    <row r="12" spans="1:20" ht="60" customHeight="1" thickBot="1">
      <c r="A12" s="101"/>
      <c r="B12" s="102"/>
      <c r="C12" s="102"/>
      <c r="D12" s="103"/>
      <c r="E12" s="92" t="str">
        <f t="shared" si="0"/>
        <v/>
      </c>
      <c r="F12" s="88"/>
      <c r="G12" s="102"/>
      <c r="H12" s="102"/>
      <c r="I12" s="84"/>
    </row>
    <row r="13" spans="1:20" ht="60" customHeight="1" thickTop="1">
      <c r="A13" s="110" t="s">
        <v>70</v>
      </c>
      <c r="B13" s="111"/>
      <c r="C13" s="111"/>
      <c r="D13" s="112"/>
      <c r="E13" s="85">
        <f>SUM(E4:E12)</f>
        <v>0</v>
      </c>
      <c r="F13" s="68"/>
      <c r="G13" s="69"/>
      <c r="H13" s="69"/>
      <c r="I13" s="70"/>
    </row>
    <row r="14" spans="1:20" ht="16.149999999999999" customHeight="1">
      <c r="E14" s="60"/>
      <c r="F14" s="61"/>
    </row>
    <row r="15" spans="1:20" ht="14.25">
      <c r="E15" s="62"/>
      <c r="F15" s="63"/>
    </row>
    <row r="16" spans="1:20" ht="33" customHeight="1" thickBot="1">
      <c r="C16" s="114">
        <f>N1+0</f>
        <v>46419</v>
      </c>
      <c r="D16" s="114"/>
      <c r="E16" s="65" t="s">
        <v>74</v>
      </c>
      <c r="F16" s="63"/>
    </row>
    <row r="17" spans="3:6" ht="33" customHeight="1" thickTop="1">
      <c r="C17" s="115" t="s">
        <v>51</v>
      </c>
      <c r="D17" s="115"/>
      <c r="E17" s="66">
        <f>SUMIF($F$4:$F$12,C17,$E$4:$E$12)</f>
        <v>0</v>
      </c>
      <c r="F17" s="63"/>
    </row>
    <row r="18" spans="3:6" ht="33" customHeight="1">
      <c r="C18" s="116" t="s">
        <v>71</v>
      </c>
      <c r="D18" s="116"/>
      <c r="E18" s="67">
        <f>SUMIF($F$4:$F$12,C18,$E$4:$E$12)</f>
        <v>0</v>
      </c>
      <c r="F18" s="63"/>
    </row>
    <row r="19" spans="3:6" ht="33" customHeight="1">
      <c r="C19" s="116" t="s">
        <v>72</v>
      </c>
      <c r="D19" s="116"/>
      <c r="E19" s="67">
        <f>SUMIF($F$4:$F$12,C19,$E$4:$E$12)</f>
        <v>0</v>
      </c>
      <c r="F19" s="32"/>
    </row>
    <row r="20" spans="3:6" ht="33" customHeight="1" thickBot="1">
      <c r="C20" s="117" t="s">
        <v>73</v>
      </c>
      <c r="D20" s="117"/>
      <c r="E20" s="73">
        <f>SUMIF($F$4:$F$12,C20,$E$4:$E$12)</f>
        <v>0</v>
      </c>
      <c r="F20" s="32"/>
    </row>
    <row r="21" spans="3:6" ht="33" customHeight="1" thickTop="1">
      <c r="C21" s="113" t="s">
        <v>70</v>
      </c>
      <c r="D21" s="113"/>
      <c r="E21" s="74">
        <f>SUM(E17:E20)</f>
        <v>0</v>
      </c>
      <c r="F21" s="32"/>
    </row>
    <row r="22" spans="3:6">
      <c r="F22" s="32"/>
    </row>
    <row r="23" spans="3:6">
      <c r="F23" s="32"/>
    </row>
    <row r="24" spans="3:6">
      <c r="F24" s="32"/>
    </row>
    <row r="25" spans="3:6">
      <c r="F25" s="32"/>
    </row>
    <row r="26" spans="3:6">
      <c r="F26" s="32"/>
    </row>
    <row r="27" spans="3:6">
      <c r="F27" s="32"/>
    </row>
    <row r="28" spans="3:6">
      <c r="F28" s="32"/>
    </row>
    <row r="29" spans="3:6">
      <c r="F29" s="32"/>
    </row>
    <row r="30" spans="3:6">
      <c r="F30" s="32"/>
    </row>
    <row r="31" spans="3:6">
      <c r="F31" s="32"/>
    </row>
    <row r="32" spans="3:6">
      <c r="F32" s="32"/>
    </row>
    <row r="33" spans="6:6">
      <c r="F33" s="32"/>
    </row>
    <row r="34" spans="6:6">
      <c r="F34" s="32"/>
    </row>
    <row r="35" spans="6:6">
      <c r="F35" s="32"/>
    </row>
    <row r="36" spans="6:6">
      <c r="F36" s="32"/>
    </row>
    <row r="37" spans="6:6">
      <c r="F37" s="32"/>
    </row>
    <row r="38" spans="6:6">
      <c r="F38" s="32"/>
    </row>
    <row r="39" spans="6:6">
      <c r="F39" s="32"/>
    </row>
    <row r="40" spans="6:6">
      <c r="F40" s="32"/>
    </row>
    <row r="41" spans="6:6">
      <c r="F41" s="32"/>
    </row>
    <row r="42" spans="6:6">
      <c r="F42" s="32"/>
    </row>
    <row r="43" spans="6:6">
      <c r="F43" s="32"/>
    </row>
    <row r="44" spans="6:6">
      <c r="F44" s="32"/>
    </row>
    <row r="45" spans="6:6">
      <c r="F45" s="32"/>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5">
    <dataValidation type="list" allowBlank="1" showInputMessage="1" showErrorMessage="1" sqref="F1 F13:F1048576 F3" xr:uid="{00000000-0002-0000-0C00-000000000000}">
      <formula1>#REF!</formula1>
    </dataValidation>
    <dataValidation type="list" allowBlank="1" showInputMessage="1" showErrorMessage="1" sqref="F4:F12" xr:uid="{00000000-0002-0000-0C00-000001000000}">
      <formula1>$M$1:$M$5</formula1>
    </dataValidation>
    <dataValidation type="list" allowBlank="1" showInputMessage="1" showErrorMessage="1" sqref="I4:I12" xr:uid="{00000000-0002-0000-0C00-000002000000}">
      <formula1>$L$1</formula1>
    </dataValidation>
    <dataValidation type="list" allowBlank="1" showInputMessage="1" showErrorMessage="1" sqref="I13:I1048576" xr:uid="{00000000-0002-0000-0C00-000003000000}">
      <formula1>$N$5</formula1>
    </dataValidation>
    <dataValidation type="whole" allowBlank="1" showInputMessage="1" showErrorMessage="1" promptTitle="小数点以下は切り捨てて入力してください。" prompt="例）2.7km ⇒ 2km" sqref="D4:D12" xr:uid="{00000000-0002-0000-0C00-000005000000}">
      <formula1>1</formula1>
      <formula2>9999999</formula2>
    </dataValidation>
  </dataValidations>
  <printOptions horizontalCentered="1"/>
  <pageMargins left="0.39370078740157483" right="0.39370078740157483" top="0.78740157480314965" bottom="0.43"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A1:T45"/>
  <sheetViews>
    <sheetView zoomScale="80" zoomScaleNormal="80" zoomScaleSheetLayoutView="70" zoomScalePageLayoutView="40" workbookViewId="0">
      <selection activeCell="G6" sqref="G6"/>
    </sheetView>
  </sheetViews>
  <sheetFormatPr defaultColWidth="9" defaultRowHeight="13.5"/>
  <cols>
    <col min="1" max="1" width="9.5" style="1" customWidth="1"/>
    <col min="2" max="2" width="29.625" style="2" customWidth="1"/>
    <col min="3" max="3" width="37.625" style="1" customWidth="1"/>
    <col min="4" max="4" width="10.625" style="33"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08" t="s">
        <v>26</v>
      </c>
      <c r="B1" s="108"/>
      <c r="C1" s="108"/>
      <c r="D1" s="19"/>
      <c r="E1" s="16"/>
      <c r="F1" s="15"/>
      <c r="G1" s="15"/>
      <c r="H1" s="105" t="s">
        <v>27</v>
      </c>
      <c r="L1" s="72" t="s">
        <v>10</v>
      </c>
      <c r="M1" s="71" t="s">
        <v>7</v>
      </c>
      <c r="N1" s="119">
        <f>EDATE('4月'!Q1,11)</f>
        <v>46447</v>
      </c>
    </row>
    <row r="2" spans="1:20" ht="30.6" customHeight="1">
      <c r="A2" s="109">
        <f>N1+0</f>
        <v>46447</v>
      </c>
      <c r="B2" s="109"/>
      <c r="F2" s="76" t="s">
        <v>69</v>
      </c>
      <c r="G2" s="75" t="s">
        <v>76</v>
      </c>
      <c r="H2" s="106"/>
      <c r="M2" s="71" t="s">
        <v>14</v>
      </c>
    </row>
    <row r="3" spans="1:20" s="3" customFormat="1" ht="43.5" customHeight="1" thickBot="1">
      <c r="A3" s="77" t="s">
        <v>37</v>
      </c>
      <c r="B3" s="78" t="s">
        <v>32</v>
      </c>
      <c r="C3" s="77" t="s">
        <v>33</v>
      </c>
      <c r="D3" s="79" t="s">
        <v>38</v>
      </c>
      <c r="E3" s="80" t="s">
        <v>34</v>
      </c>
      <c r="F3" s="77" t="s">
        <v>2</v>
      </c>
      <c r="G3" s="77" t="s">
        <v>35</v>
      </c>
      <c r="H3" s="77" t="s">
        <v>36</v>
      </c>
      <c r="I3" s="81" t="s">
        <v>12</v>
      </c>
      <c r="M3" s="71" t="s">
        <v>75</v>
      </c>
      <c r="N3" s="1"/>
      <c r="O3" s="1"/>
      <c r="P3" s="1"/>
      <c r="Q3" s="1"/>
      <c r="R3" s="1"/>
      <c r="S3" s="1"/>
      <c r="T3" s="1"/>
    </row>
    <row r="4" spans="1:20" ht="60" customHeight="1" thickTop="1">
      <c r="A4" s="89"/>
      <c r="B4" s="90"/>
      <c r="C4" s="90"/>
      <c r="D4" s="91"/>
      <c r="E4" s="92" t="str">
        <f>IF(ROUNDDOWN(D4,0)*23&gt;0,ROUNDDOWN(D4,0)*23,"")</f>
        <v/>
      </c>
      <c r="F4" s="86"/>
      <c r="G4" s="104"/>
      <c r="H4" s="90"/>
      <c r="I4" s="82"/>
      <c r="L4" s="64"/>
      <c r="M4" s="71" t="s">
        <v>4</v>
      </c>
    </row>
    <row r="5" spans="1:20" ht="60" customHeight="1">
      <c r="A5" s="93"/>
      <c r="B5" s="94"/>
      <c r="C5" s="94"/>
      <c r="D5" s="95"/>
      <c r="E5" s="92" t="str">
        <f t="shared" ref="E5:E12" si="0">IF(ROUNDDOWN(D5,0)*23&gt;0,ROUNDDOWN(D5,0)*23,"")</f>
        <v/>
      </c>
      <c r="F5" s="87"/>
      <c r="G5" s="94"/>
      <c r="H5" s="94"/>
      <c r="I5" s="83"/>
      <c r="M5" s="1" t="s">
        <v>15</v>
      </c>
    </row>
    <row r="6" spans="1:20" ht="60" customHeight="1">
      <c r="A6" s="93"/>
      <c r="B6" s="94"/>
      <c r="C6" s="94"/>
      <c r="D6" s="95"/>
      <c r="E6" s="92" t="str">
        <f t="shared" si="0"/>
        <v/>
      </c>
      <c r="F6" s="87"/>
      <c r="G6" s="94"/>
      <c r="H6" s="94"/>
      <c r="I6" s="83"/>
      <c r="R6" s="3"/>
    </row>
    <row r="7" spans="1:20" ht="60" customHeight="1">
      <c r="A7" s="93"/>
      <c r="B7" s="96"/>
      <c r="C7" s="97"/>
      <c r="D7" s="95"/>
      <c r="E7" s="92" t="str">
        <f t="shared" si="0"/>
        <v/>
      </c>
      <c r="F7" s="87"/>
      <c r="G7" s="96"/>
      <c r="H7" s="96"/>
      <c r="I7" s="83"/>
      <c r="M7" s="3"/>
      <c r="N7" s="3"/>
      <c r="O7" s="3"/>
      <c r="P7" s="3"/>
      <c r="Q7" s="3"/>
    </row>
    <row r="8" spans="1:20" ht="60" customHeight="1">
      <c r="A8" s="98"/>
      <c r="B8" s="99"/>
      <c r="C8" s="99"/>
      <c r="D8" s="95"/>
      <c r="E8" s="92" t="str">
        <f t="shared" si="0"/>
        <v/>
      </c>
      <c r="F8" s="87"/>
      <c r="G8" s="99"/>
      <c r="H8" s="99"/>
      <c r="I8" s="83"/>
    </row>
    <row r="9" spans="1:20" ht="60" customHeight="1">
      <c r="A9" s="98"/>
      <c r="B9" s="99"/>
      <c r="C9" s="99"/>
      <c r="D9" s="100"/>
      <c r="E9" s="92" t="str">
        <f t="shared" si="0"/>
        <v/>
      </c>
      <c r="F9" s="87"/>
      <c r="G9" s="99"/>
      <c r="H9" s="99"/>
      <c r="I9" s="83"/>
    </row>
    <row r="10" spans="1:20" ht="60" customHeight="1">
      <c r="A10" s="98"/>
      <c r="B10" s="99"/>
      <c r="C10" s="99"/>
      <c r="D10" s="100"/>
      <c r="E10" s="92" t="str">
        <f t="shared" si="0"/>
        <v/>
      </c>
      <c r="F10" s="87"/>
      <c r="G10" s="99"/>
      <c r="H10" s="99"/>
      <c r="I10" s="83"/>
    </row>
    <row r="11" spans="1:20" ht="60" customHeight="1">
      <c r="A11" s="98"/>
      <c r="B11" s="99"/>
      <c r="C11" s="99"/>
      <c r="D11" s="100"/>
      <c r="E11" s="92" t="str">
        <f t="shared" si="0"/>
        <v/>
      </c>
      <c r="F11" s="87"/>
      <c r="G11" s="99"/>
      <c r="H11" s="99"/>
      <c r="I11" s="83"/>
    </row>
    <row r="12" spans="1:20" ht="60" customHeight="1" thickBot="1">
      <c r="A12" s="101"/>
      <c r="B12" s="102"/>
      <c r="C12" s="102"/>
      <c r="D12" s="103"/>
      <c r="E12" s="92" t="str">
        <f t="shared" si="0"/>
        <v/>
      </c>
      <c r="F12" s="88"/>
      <c r="G12" s="102"/>
      <c r="H12" s="102"/>
      <c r="I12" s="84"/>
    </row>
    <row r="13" spans="1:20" ht="60" customHeight="1" thickTop="1">
      <c r="A13" s="110" t="s">
        <v>70</v>
      </c>
      <c r="B13" s="111"/>
      <c r="C13" s="111"/>
      <c r="D13" s="112"/>
      <c r="E13" s="85">
        <f>SUM(E4:E12)</f>
        <v>0</v>
      </c>
      <c r="F13" s="68"/>
      <c r="G13" s="69"/>
      <c r="H13" s="69"/>
      <c r="I13" s="70"/>
    </row>
    <row r="14" spans="1:20" ht="16.149999999999999" customHeight="1">
      <c r="E14" s="60"/>
      <c r="F14" s="61"/>
    </row>
    <row r="15" spans="1:20" ht="14.25">
      <c r="E15" s="62"/>
      <c r="F15" s="63"/>
    </row>
    <row r="16" spans="1:20" ht="33" customHeight="1" thickBot="1">
      <c r="C16" s="114">
        <f>N1+0</f>
        <v>46447</v>
      </c>
      <c r="D16" s="114"/>
      <c r="E16" s="65" t="s">
        <v>74</v>
      </c>
      <c r="F16" s="63"/>
    </row>
    <row r="17" spans="3:6" ht="33" customHeight="1" thickTop="1">
      <c r="C17" s="115" t="s">
        <v>51</v>
      </c>
      <c r="D17" s="115"/>
      <c r="E17" s="66">
        <f>SUMIF($F$4:$F$12,C17,$E$4:$E$12)</f>
        <v>0</v>
      </c>
      <c r="F17" s="63"/>
    </row>
    <row r="18" spans="3:6" ht="33" customHeight="1">
      <c r="C18" s="116" t="s">
        <v>71</v>
      </c>
      <c r="D18" s="116"/>
      <c r="E18" s="67">
        <f>SUMIF($F$4:$F$12,C18,$E$4:$E$12)</f>
        <v>0</v>
      </c>
      <c r="F18" s="63"/>
    </row>
    <row r="19" spans="3:6" ht="33" customHeight="1">
      <c r="C19" s="116" t="s">
        <v>72</v>
      </c>
      <c r="D19" s="116"/>
      <c r="E19" s="67">
        <f>SUMIF($F$4:$F$12,C19,$E$4:$E$12)</f>
        <v>0</v>
      </c>
      <c r="F19" s="32"/>
    </row>
    <row r="20" spans="3:6" ht="33" customHeight="1" thickBot="1">
      <c r="C20" s="117" t="s">
        <v>73</v>
      </c>
      <c r="D20" s="117"/>
      <c r="E20" s="73">
        <f>SUMIF($F$4:$F$12,C20,$E$4:$E$12)</f>
        <v>0</v>
      </c>
      <c r="F20" s="32"/>
    </row>
    <row r="21" spans="3:6" ht="33" customHeight="1" thickTop="1">
      <c r="C21" s="113" t="s">
        <v>70</v>
      </c>
      <c r="D21" s="113"/>
      <c r="E21" s="74">
        <f>SUM(E17:E20)</f>
        <v>0</v>
      </c>
      <c r="F21" s="32"/>
    </row>
    <row r="22" spans="3:6">
      <c r="F22" s="32"/>
    </row>
    <row r="23" spans="3:6">
      <c r="F23" s="32"/>
    </row>
    <row r="24" spans="3:6">
      <c r="F24" s="32"/>
    </row>
    <row r="25" spans="3:6">
      <c r="F25" s="32"/>
    </row>
    <row r="26" spans="3:6">
      <c r="F26" s="32"/>
    </row>
    <row r="27" spans="3:6">
      <c r="F27" s="32"/>
    </row>
    <row r="28" spans="3:6">
      <c r="F28" s="32"/>
    </row>
    <row r="29" spans="3:6">
      <c r="F29" s="32"/>
    </row>
    <row r="30" spans="3:6">
      <c r="F30" s="32"/>
    </row>
    <row r="31" spans="3:6">
      <c r="F31" s="32"/>
    </row>
    <row r="32" spans="3:6">
      <c r="F32" s="32"/>
    </row>
    <row r="33" spans="6:6">
      <c r="F33" s="32"/>
    </row>
    <row r="34" spans="6:6">
      <c r="F34" s="32"/>
    </row>
    <row r="35" spans="6:6">
      <c r="F35" s="32"/>
    </row>
    <row r="36" spans="6:6">
      <c r="F36" s="32"/>
    </row>
    <row r="37" spans="6:6">
      <c r="F37" s="32"/>
    </row>
    <row r="38" spans="6:6">
      <c r="F38" s="32"/>
    </row>
    <row r="39" spans="6:6">
      <c r="F39" s="32"/>
    </row>
    <row r="40" spans="6:6">
      <c r="F40" s="32"/>
    </row>
    <row r="41" spans="6:6">
      <c r="F41" s="32"/>
    </row>
    <row r="42" spans="6:6">
      <c r="F42" s="32"/>
    </row>
    <row r="43" spans="6:6">
      <c r="F43" s="32"/>
    </row>
    <row r="44" spans="6:6">
      <c r="F44" s="32"/>
    </row>
    <row r="45" spans="6:6">
      <c r="F45" s="32"/>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5">
    <dataValidation type="list" allowBlank="1" showInputMessage="1" showErrorMessage="1" sqref="F1 F13:F1048576 F3" xr:uid="{00000000-0002-0000-0D00-000000000000}">
      <formula1>#REF!</formula1>
    </dataValidation>
    <dataValidation type="list" allowBlank="1" showInputMessage="1" showErrorMessage="1" sqref="F4:F12" xr:uid="{00000000-0002-0000-0D00-000001000000}">
      <formula1>$M$1:$M$5</formula1>
    </dataValidation>
    <dataValidation type="list" allowBlank="1" showInputMessage="1" showErrorMessage="1" sqref="I4:I12" xr:uid="{00000000-0002-0000-0D00-000002000000}">
      <formula1>$L$1</formula1>
    </dataValidation>
    <dataValidation type="list" allowBlank="1" showInputMessage="1" showErrorMessage="1" sqref="I13:I1048576" xr:uid="{00000000-0002-0000-0D00-000003000000}">
      <formula1>$N$5</formula1>
    </dataValidation>
    <dataValidation type="whole" allowBlank="1" showInputMessage="1" showErrorMessage="1" promptTitle="小数点以下は切り捨てて入力してください。" prompt="例）2.7km ⇒ 2km" sqref="D4:D12" xr:uid="{00000000-0002-0000-0D00-000005000000}">
      <formula1>1</formula1>
      <formula2>9999999</formula2>
    </dataValidation>
  </dataValidations>
  <printOptions horizontalCentered="1"/>
  <pageMargins left="0.39370078740157483" right="0.39370078740157483" top="0.83" bottom="0.45"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13"/>
  <sheetViews>
    <sheetView view="pageBreakPreview" zoomScaleNormal="100" zoomScaleSheetLayoutView="100" zoomScalePageLayoutView="70" workbookViewId="0">
      <selection activeCell="G8" sqref="G8"/>
    </sheetView>
  </sheetViews>
  <sheetFormatPr defaultColWidth="9" defaultRowHeight="13.5"/>
  <cols>
    <col min="1" max="1" width="9.5" style="1" customWidth="1"/>
    <col min="2" max="2" width="29.625" style="2" customWidth="1"/>
    <col min="3" max="3" width="40" style="1" customWidth="1"/>
    <col min="4" max="4" width="7.25" style="20" customWidth="1"/>
    <col min="5" max="5" width="8.375" style="8" customWidth="1"/>
    <col min="6" max="6" width="10.25" style="6" customWidth="1"/>
    <col min="7" max="7" width="43.625" style="1" customWidth="1"/>
    <col min="8" max="8" width="25.125" style="1" customWidth="1"/>
    <col min="9" max="9" width="4.25" style="6" customWidth="1"/>
    <col min="10" max="10" width="31.125" style="1" customWidth="1"/>
    <col min="11" max="16384" width="9" style="1"/>
  </cols>
  <sheetData>
    <row r="1" spans="1:16" ht="21">
      <c r="A1" s="108" t="s">
        <v>26</v>
      </c>
      <c r="B1" s="108"/>
      <c r="C1" s="108"/>
      <c r="D1" s="19"/>
      <c r="E1" s="16"/>
      <c r="F1" s="15"/>
      <c r="G1" s="15"/>
      <c r="H1" s="105" t="s">
        <v>27</v>
      </c>
      <c r="M1" s="1" t="s">
        <v>7</v>
      </c>
      <c r="P1" s="1" t="s">
        <v>10</v>
      </c>
    </row>
    <row r="2" spans="1:16" ht="24" customHeight="1">
      <c r="A2" s="107" t="s">
        <v>28</v>
      </c>
      <c r="B2" s="107"/>
      <c r="H2" s="106"/>
      <c r="M2" s="1" t="s">
        <v>14</v>
      </c>
    </row>
    <row r="3" spans="1:16" s="3" customFormat="1" ht="43.5" customHeight="1">
      <c r="A3" s="26" t="s">
        <v>0</v>
      </c>
      <c r="B3" s="28" t="s">
        <v>1</v>
      </c>
      <c r="C3" s="26" t="s">
        <v>29</v>
      </c>
      <c r="D3" s="21" t="s">
        <v>11</v>
      </c>
      <c r="E3" s="25" t="s">
        <v>8</v>
      </c>
      <c r="F3" s="26" t="s">
        <v>2</v>
      </c>
      <c r="G3" s="26" t="s">
        <v>30</v>
      </c>
      <c r="H3" s="26" t="s">
        <v>3</v>
      </c>
      <c r="I3" s="24" t="s">
        <v>12</v>
      </c>
      <c r="M3" s="1" t="s">
        <v>4</v>
      </c>
    </row>
    <row r="4" spans="1:16" ht="54" customHeight="1">
      <c r="A4" s="34">
        <v>45397</v>
      </c>
      <c r="B4" s="35" t="s">
        <v>39</v>
      </c>
      <c r="C4" s="35" t="s">
        <v>40</v>
      </c>
      <c r="D4" s="36">
        <v>2</v>
      </c>
      <c r="E4" s="37">
        <f t="shared" ref="E4:E6" si="0">D4*23</f>
        <v>46</v>
      </c>
      <c r="F4" s="38" t="s">
        <v>4</v>
      </c>
      <c r="G4" s="35" t="s">
        <v>41</v>
      </c>
      <c r="H4" s="44" t="s">
        <v>44</v>
      </c>
      <c r="I4" s="7"/>
      <c r="M4" s="1" t="s">
        <v>15</v>
      </c>
    </row>
    <row r="5" spans="1:16" ht="54" customHeight="1">
      <c r="A5" s="39">
        <v>45402</v>
      </c>
      <c r="B5" s="40" t="s">
        <v>42</v>
      </c>
      <c r="C5" s="40" t="s">
        <v>68</v>
      </c>
      <c r="D5" s="41">
        <v>14</v>
      </c>
      <c r="E5" s="42">
        <f t="shared" si="0"/>
        <v>322</v>
      </c>
      <c r="F5" s="43" t="s">
        <v>14</v>
      </c>
      <c r="G5" s="40" t="s">
        <v>43</v>
      </c>
      <c r="H5" s="45" t="s">
        <v>45</v>
      </c>
      <c r="I5" s="7"/>
    </row>
    <row r="6" spans="1:16" ht="54" customHeight="1">
      <c r="A6" s="46">
        <v>45399</v>
      </c>
      <c r="B6" s="47" t="s">
        <v>46</v>
      </c>
      <c r="C6" s="10" t="s">
        <v>47</v>
      </c>
      <c r="D6" s="31">
        <v>27</v>
      </c>
      <c r="E6" s="30">
        <f t="shared" si="0"/>
        <v>621</v>
      </c>
      <c r="F6" s="11" t="s">
        <v>7</v>
      </c>
      <c r="G6" s="48" t="s">
        <v>48</v>
      </c>
      <c r="H6" s="49" t="s">
        <v>45</v>
      </c>
      <c r="I6" s="7"/>
    </row>
    <row r="7" spans="1:16" ht="54" customHeight="1">
      <c r="A7" s="51">
        <v>45386</v>
      </c>
      <c r="B7" s="52" t="s">
        <v>49</v>
      </c>
      <c r="C7" s="52" t="s">
        <v>50</v>
      </c>
      <c r="D7" s="53">
        <v>14</v>
      </c>
      <c r="E7" s="55">
        <f t="shared" ref="E7" si="1">IF(ROUNDDOWN(D7,0)*23&gt;0,ROUNDDOWN(D7,0)*23,"")</f>
        <v>322</v>
      </c>
      <c r="F7" s="54" t="s">
        <v>51</v>
      </c>
      <c r="G7" s="52" t="s">
        <v>52</v>
      </c>
      <c r="H7" s="49" t="s">
        <v>45</v>
      </c>
      <c r="I7" s="7"/>
    </row>
    <row r="8" spans="1:16" ht="54" customHeight="1">
      <c r="A8" s="46">
        <v>45406</v>
      </c>
      <c r="B8" s="10" t="s">
        <v>53</v>
      </c>
      <c r="C8" s="10" t="s">
        <v>54</v>
      </c>
      <c r="D8" s="31">
        <v>52</v>
      </c>
      <c r="E8" s="30">
        <f>D8*23</f>
        <v>1196</v>
      </c>
      <c r="F8" s="11" t="s">
        <v>7</v>
      </c>
      <c r="G8" s="10" t="s">
        <v>55</v>
      </c>
      <c r="H8" s="49" t="s">
        <v>45</v>
      </c>
      <c r="I8" s="7"/>
      <c r="J8" s="56" t="s">
        <v>56</v>
      </c>
    </row>
    <row r="9" spans="1:16" ht="54" customHeight="1">
      <c r="A9" s="4">
        <v>45412</v>
      </c>
      <c r="B9" s="5" t="s">
        <v>57</v>
      </c>
      <c r="C9" s="5" t="s">
        <v>58</v>
      </c>
      <c r="D9" s="23">
        <v>10</v>
      </c>
      <c r="E9" s="18" t="s">
        <v>59</v>
      </c>
      <c r="F9" s="11" t="s">
        <v>51</v>
      </c>
      <c r="G9" s="5" t="s">
        <v>60</v>
      </c>
      <c r="H9" s="49" t="s">
        <v>45</v>
      </c>
      <c r="I9" s="7"/>
    </row>
    <row r="10" spans="1:16" ht="54" customHeight="1">
      <c r="A10" s="46">
        <v>45436</v>
      </c>
      <c r="B10" s="48" t="s">
        <v>61</v>
      </c>
      <c r="C10" s="48" t="s">
        <v>62</v>
      </c>
      <c r="D10" s="31">
        <v>18</v>
      </c>
      <c r="E10" s="30">
        <f>D10*23</f>
        <v>414</v>
      </c>
      <c r="F10" s="57" t="s">
        <v>7</v>
      </c>
      <c r="G10" s="58" t="s">
        <v>63</v>
      </c>
      <c r="H10" s="50"/>
      <c r="I10" s="7"/>
    </row>
    <row r="11" spans="1:16" ht="54" customHeight="1">
      <c r="A11" s="46">
        <v>45453</v>
      </c>
      <c r="B11" s="48" t="s">
        <v>64</v>
      </c>
      <c r="C11" s="48" t="s">
        <v>65</v>
      </c>
      <c r="D11" s="31">
        <v>6</v>
      </c>
      <c r="E11" s="30">
        <f t="shared" ref="E11" si="2">D11*23</f>
        <v>138</v>
      </c>
      <c r="F11" s="59" t="s">
        <v>4</v>
      </c>
      <c r="G11" s="10" t="s">
        <v>66</v>
      </c>
      <c r="H11" s="5"/>
      <c r="I11" s="29"/>
      <c r="J11" s="1" t="s">
        <v>67</v>
      </c>
    </row>
    <row r="12" spans="1:16" ht="54" customHeight="1">
      <c r="A12" s="4"/>
      <c r="B12" s="5"/>
      <c r="C12" s="5"/>
      <c r="D12" s="23"/>
      <c r="E12" s="18">
        <f t="shared" ref="E12" si="3">D12*23</f>
        <v>0</v>
      </c>
      <c r="F12" s="11"/>
      <c r="G12" s="5"/>
      <c r="H12" s="50"/>
      <c r="I12" s="7"/>
    </row>
    <row r="13" spans="1:16" ht="54" customHeight="1"/>
  </sheetData>
  <mergeCells count="3">
    <mergeCell ref="A1:C1"/>
    <mergeCell ref="H1:H2"/>
    <mergeCell ref="A2:B2"/>
  </mergeCells>
  <phoneticPr fontId="1"/>
  <conditionalFormatting sqref="D7">
    <cfRule type="cellIs" dxfId="0" priority="1" stopIfTrue="1" operator="lessThan">
      <formula>0</formula>
    </cfRule>
  </conditionalFormatting>
  <dataValidations count="4">
    <dataValidation type="list" allowBlank="1" showInputMessage="1" showErrorMessage="1" sqref="F1:F3 F13:F1048576" xr:uid="{00000000-0002-0000-0100-000000000000}">
      <formula1>$M$1:$N$1</formula1>
    </dataValidation>
    <dataValidation type="list" allowBlank="1" showInputMessage="1" showErrorMessage="1" sqref="F8:F12 F4:F6" xr:uid="{00000000-0002-0000-0100-000001000000}">
      <formula1>$M$1:$M$4</formula1>
    </dataValidation>
    <dataValidation type="list" allowBlank="1" showInputMessage="1" showErrorMessage="1" sqref="F7" xr:uid="{00000000-0002-0000-0100-000002000000}">
      <formula1>"調査研究費,研修費,広聴費,要請・陳情活動費"</formula1>
    </dataValidation>
    <dataValidation type="list" allowBlank="1" showInputMessage="1" showErrorMessage="1" sqref="I4:I1048576" xr:uid="{00000000-0002-0000-0100-000003000000}">
      <formula1>$P$1</formula1>
    </dataValidation>
  </dataValidations>
  <printOptions horizontalCentered="1"/>
  <pageMargins left="0.39370078740157483" right="0.39370078740157483" top="0.78740157480314965" bottom="0.39370078740157483" header="0.31496062992125984" footer="0.31496062992125984"/>
  <pageSetup paperSize="9" scale="71" orientation="landscape" cellComments="asDisplayed" r:id="rId1"/>
  <headerFooter>
    <oddHeader>&amp;L様式（細則10）</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T45"/>
  <sheetViews>
    <sheetView tabSelected="1" zoomScale="80" zoomScaleNormal="80" zoomScaleSheetLayoutView="70" zoomScalePageLayoutView="40" workbookViewId="0">
      <selection activeCell="C6" sqref="C6"/>
    </sheetView>
  </sheetViews>
  <sheetFormatPr defaultColWidth="9" defaultRowHeight="13.5"/>
  <cols>
    <col min="1" max="1" width="9.5" style="1" customWidth="1"/>
    <col min="2" max="2" width="29.625" style="2" customWidth="1"/>
    <col min="3" max="3" width="37.625" style="1" customWidth="1"/>
    <col min="4" max="4" width="10.625" style="33"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08" t="s">
        <v>26</v>
      </c>
      <c r="B1" s="108"/>
      <c r="C1" s="108"/>
      <c r="D1" s="19"/>
      <c r="E1" s="16"/>
      <c r="F1" s="15"/>
      <c r="G1" s="15"/>
      <c r="H1" s="105" t="s">
        <v>27</v>
      </c>
      <c r="L1" s="72" t="s">
        <v>10</v>
      </c>
      <c r="M1" s="71" t="s">
        <v>7</v>
      </c>
      <c r="Q1" s="118">
        <v>46113</v>
      </c>
    </row>
    <row r="2" spans="1:20" ht="30.6" customHeight="1">
      <c r="A2" s="109">
        <f>Q1+0</f>
        <v>46113</v>
      </c>
      <c r="B2" s="109"/>
      <c r="F2" s="76" t="s">
        <v>69</v>
      </c>
      <c r="G2" s="75" t="s">
        <v>76</v>
      </c>
      <c r="H2" s="106"/>
      <c r="M2" s="71" t="s">
        <v>14</v>
      </c>
    </row>
    <row r="3" spans="1:20" s="3" customFormat="1" ht="43.5" customHeight="1" thickBot="1">
      <c r="A3" s="77" t="s">
        <v>37</v>
      </c>
      <c r="B3" s="78" t="s">
        <v>32</v>
      </c>
      <c r="C3" s="77" t="s">
        <v>33</v>
      </c>
      <c r="D3" s="79" t="s">
        <v>38</v>
      </c>
      <c r="E3" s="80" t="s">
        <v>34</v>
      </c>
      <c r="F3" s="77" t="s">
        <v>2</v>
      </c>
      <c r="G3" s="77" t="s">
        <v>35</v>
      </c>
      <c r="H3" s="77" t="s">
        <v>36</v>
      </c>
      <c r="I3" s="81" t="s">
        <v>12</v>
      </c>
      <c r="M3" s="71" t="s">
        <v>75</v>
      </c>
      <c r="N3" s="1"/>
      <c r="O3" s="1"/>
      <c r="P3" s="1"/>
      <c r="Q3" s="1"/>
      <c r="R3" s="1"/>
      <c r="S3" s="1"/>
      <c r="T3" s="1"/>
    </row>
    <row r="4" spans="1:20" ht="60" customHeight="1" thickTop="1">
      <c r="A4" s="89"/>
      <c r="B4" s="90"/>
      <c r="C4" s="90"/>
      <c r="D4" s="91"/>
      <c r="E4" s="92" t="str">
        <f>IF(ROUNDDOWN(D4,0)*23&gt;0,ROUNDDOWN(D4,0)*23,"")</f>
        <v/>
      </c>
      <c r="F4" s="86"/>
      <c r="G4" s="90"/>
      <c r="H4" s="90"/>
      <c r="I4" s="82"/>
      <c r="L4" s="64"/>
      <c r="M4" s="71" t="s">
        <v>4</v>
      </c>
    </row>
    <row r="5" spans="1:20" ht="60" customHeight="1">
      <c r="A5" s="93"/>
      <c r="B5" s="94"/>
      <c r="C5" s="94"/>
      <c r="D5" s="95"/>
      <c r="E5" s="92" t="str">
        <f t="shared" ref="E5:E12" si="0">IF(ROUNDDOWN(D5,0)*23&gt;0,ROUNDDOWN(D5,0)*23,"")</f>
        <v/>
      </c>
      <c r="F5" s="87"/>
      <c r="G5" s="94"/>
      <c r="H5" s="94"/>
      <c r="I5" s="83"/>
      <c r="M5" s="1" t="s">
        <v>15</v>
      </c>
    </row>
    <row r="6" spans="1:20" ht="60" customHeight="1">
      <c r="A6" s="93"/>
      <c r="B6" s="94"/>
      <c r="C6" s="94"/>
      <c r="D6" s="95"/>
      <c r="E6" s="92" t="str">
        <f t="shared" si="0"/>
        <v/>
      </c>
      <c r="F6" s="87"/>
      <c r="G6" s="94"/>
      <c r="H6" s="94"/>
      <c r="I6" s="83"/>
      <c r="R6" s="3"/>
    </row>
    <row r="7" spans="1:20" ht="60" customHeight="1">
      <c r="A7" s="93"/>
      <c r="B7" s="96"/>
      <c r="C7" s="97"/>
      <c r="D7" s="95"/>
      <c r="E7" s="92" t="str">
        <f t="shared" si="0"/>
        <v/>
      </c>
      <c r="F7" s="87"/>
      <c r="G7" s="96"/>
      <c r="H7" s="96"/>
      <c r="I7" s="83"/>
      <c r="M7" s="3"/>
      <c r="N7" s="3"/>
      <c r="O7" s="3"/>
      <c r="P7" s="3"/>
      <c r="Q7" s="3"/>
    </row>
    <row r="8" spans="1:20" ht="60" customHeight="1">
      <c r="A8" s="93"/>
      <c r="B8" s="96"/>
      <c r="C8" s="97"/>
      <c r="D8" s="95"/>
      <c r="E8" s="92" t="str">
        <f t="shared" si="0"/>
        <v/>
      </c>
      <c r="F8" s="87"/>
      <c r="G8" s="96"/>
      <c r="H8" s="96"/>
      <c r="I8" s="83"/>
      <c r="M8" s="3"/>
      <c r="N8" s="3"/>
      <c r="O8" s="3"/>
      <c r="P8" s="3"/>
      <c r="Q8" s="3"/>
    </row>
    <row r="9" spans="1:20" ht="60" customHeight="1">
      <c r="A9" s="98"/>
      <c r="B9" s="99"/>
      <c r="C9" s="99"/>
      <c r="D9" s="100"/>
      <c r="E9" s="92" t="str">
        <f t="shared" si="0"/>
        <v/>
      </c>
      <c r="F9" s="87"/>
      <c r="G9" s="99"/>
      <c r="H9" s="99"/>
      <c r="I9" s="83"/>
    </row>
    <row r="10" spans="1:20" ht="60" customHeight="1">
      <c r="A10" s="98"/>
      <c r="B10" s="99"/>
      <c r="C10" s="99"/>
      <c r="D10" s="100"/>
      <c r="E10" s="92" t="str">
        <f t="shared" si="0"/>
        <v/>
      </c>
      <c r="F10" s="87"/>
      <c r="G10" s="99"/>
      <c r="H10" s="99"/>
      <c r="I10" s="83"/>
    </row>
    <row r="11" spans="1:20" ht="60" customHeight="1">
      <c r="A11" s="98"/>
      <c r="B11" s="99"/>
      <c r="C11" s="99"/>
      <c r="D11" s="100"/>
      <c r="E11" s="92" t="str">
        <f t="shared" si="0"/>
        <v/>
      </c>
      <c r="F11" s="87"/>
      <c r="G11" s="99"/>
      <c r="H11" s="99"/>
      <c r="I11" s="83"/>
    </row>
    <row r="12" spans="1:20" ht="60" customHeight="1" thickBot="1">
      <c r="A12" s="101"/>
      <c r="B12" s="102"/>
      <c r="C12" s="102"/>
      <c r="D12" s="103"/>
      <c r="E12" s="92" t="str">
        <f t="shared" si="0"/>
        <v/>
      </c>
      <c r="F12" s="88"/>
      <c r="G12" s="102"/>
      <c r="H12" s="102"/>
      <c r="I12" s="84"/>
    </row>
    <row r="13" spans="1:20" ht="60" customHeight="1" thickTop="1">
      <c r="A13" s="110" t="s">
        <v>70</v>
      </c>
      <c r="B13" s="111"/>
      <c r="C13" s="111"/>
      <c r="D13" s="112"/>
      <c r="E13" s="85">
        <f>SUM(E4:E12)</f>
        <v>0</v>
      </c>
      <c r="F13" s="68"/>
      <c r="G13" s="69"/>
      <c r="H13" s="69"/>
      <c r="I13" s="70"/>
    </row>
    <row r="14" spans="1:20" ht="16.149999999999999" customHeight="1">
      <c r="E14" s="60"/>
      <c r="F14" s="61"/>
    </row>
    <row r="15" spans="1:20" ht="14.25">
      <c r="E15" s="62"/>
      <c r="F15" s="63"/>
    </row>
    <row r="16" spans="1:20" ht="33" customHeight="1" thickBot="1">
      <c r="C16" s="114">
        <f>Q1+0</f>
        <v>46113</v>
      </c>
      <c r="D16" s="114"/>
      <c r="E16" s="65" t="s">
        <v>74</v>
      </c>
      <c r="F16" s="63"/>
    </row>
    <row r="17" spans="3:6" ht="33" customHeight="1" thickTop="1">
      <c r="C17" s="115" t="s">
        <v>51</v>
      </c>
      <c r="D17" s="115"/>
      <c r="E17" s="66">
        <f>SUMIF($F$4:$F$12,C17,$E$4:$E$12)</f>
        <v>0</v>
      </c>
      <c r="F17" s="63"/>
    </row>
    <row r="18" spans="3:6" ht="33" customHeight="1">
      <c r="C18" s="116" t="s">
        <v>71</v>
      </c>
      <c r="D18" s="116"/>
      <c r="E18" s="67">
        <f>SUMIF($F$4:$F$12,C18,$E$4:$E$12)</f>
        <v>0</v>
      </c>
      <c r="F18" s="63"/>
    </row>
    <row r="19" spans="3:6" ht="33" customHeight="1">
      <c r="C19" s="116" t="s">
        <v>72</v>
      </c>
      <c r="D19" s="116"/>
      <c r="E19" s="67">
        <f>SUMIF($F$4:$F$12,C19,$E$4:$E$12)</f>
        <v>0</v>
      </c>
      <c r="F19" s="32"/>
    </row>
    <row r="20" spans="3:6" ht="33" customHeight="1" thickBot="1">
      <c r="C20" s="117" t="s">
        <v>73</v>
      </c>
      <c r="D20" s="117"/>
      <c r="E20" s="73">
        <f>SUMIF($F$4:$F$12,C20,$E$4:$E$12)</f>
        <v>0</v>
      </c>
      <c r="F20" s="32"/>
    </row>
    <row r="21" spans="3:6" ht="33" customHeight="1" thickTop="1">
      <c r="C21" s="113" t="s">
        <v>70</v>
      </c>
      <c r="D21" s="113"/>
      <c r="E21" s="74">
        <f>SUM(E17:E20)</f>
        <v>0</v>
      </c>
      <c r="F21" s="32"/>
    </row>
    <row r="22" spans="3:6">
      <c r="F22" s="32"/>
    </row>
    <row r="23" spans="3:6">
      <c r="F23" s="32"/>
    </row>
    <row r="24" spans="3:6">
      <c r="F24" s="32"/>
    </row>
    <row r="25" spans="3:6">
      <c r="F25" s="32"/>
    </row>
    <row r="26" spans="3:6">
      <c r="F26" s="32"/>
    </row>
    <row r="27" spans="3:6">
      <c r="F27" s="32"/>
    </row>
    <row r="28" spans="3:6">
      <c r="F28" s="32"/>
    </row>
    <row r="29" spans="3:6">
      <c r="F29" s="32"/>
    </row>
    <row r="30" spans="3:6">
      <c r="F30" s="32"/>
    </row>
    <row r="31" spans="3:6">
      <c r="F31" s="32"/>
    </row>
    <row r="32" spans="3:6">
      <c r="F32" s="32"/>
    </row>
    <row r="33" spans="6:6">
      <c r="F33" s="32"/>
    </row>
    <row r="34" spans="6:6">
      <c r="F34" s="32"/>
    </row>
    <row r="35" spans="6:6">
      <c r="F35" s="32"/>
    </row>
    <row r="36" spans="6:6">
      <c r="F36" s="32"/>
    </row>
    <row r="37" spans="6:6">
      <c r="F37" s="32"/>
    </row>
    <row r="38" spans="6:6">
      <c r="F38" s="32"/>
    </row>
    <row r="39" spans="6:6">
      <c r="F39" s="32"/>
    </row>
    <row r="40" spans="6:6">
      <c r="F40" s="32"/>
    </row>
    <row r="41" spans="6:6">
      <c r="F41" s="32"/>
    </row>
    <row r="42" spans="6:6">
      <c r="F42" s="32"/>
    </row>
    <row r="43" spans="6:6">
      <c r="F43" s="32"/>
    </row>
    <row r="44" spans="6:6">
      <c r="F44" s="32"/>
    </row>
    <row r="45" spans="6:6">
      <c r="F45" s="32"/>
    </row>
  </sheetData>
  <sheetProtection sheet="1" objects="1" scenarios="1" formatRows="0" insertRows="0"/>
  <mergeCells count="10">
    <mergeCell ref="A1:C1"/>
    <mergeCell ref="H1:H2"/>
    <mergeCell ref="A2:B2"/>
    <mergeCell ref="A13:D13"/>
    <mergeCell ref="C21:D21"/>
    <mergeCell ref="C16:D16"/>
    <mergeCell ref="C17:D17"/>
    <mergeCell ref="C18:D18"/>
    <mergeCell ref="C19:D19"/>
    <mergeCell ref="C20:D20"/>
  </mergeCells>
  <phoneticPr fontId="1"/>
  <dataValidations count="5">
    <dataValidation type="list" allowBlank="1" showInputMessage="1" showErrorMessage="1" sqref="F1 F3 F13:F1048576" xr:uid="{00000000-0002-0000-0200-000000000000}">
      <formula1>#REF!</formula1>
    </dataValidation>
    <dataValidation type="list" allowBlank="1" showInputMessage="1" showErrorMessage="1" sqref="F4:F12" xr:uid="{00000000-0002-0000-0200-000001000000}">
      <formula1>$M$1:$M$5</formula1>
    </dataValidation>
    <dataValidation type="list" allowBlank="1" showInputMessage="1" showErrorMessage="1" sqref="I4:I12" xr:uid="{00000000-0002-0000-0200-000002000000}">
      <formula1>$L$1</formula1>
    </dataValidation>
    <dataValidation type="whole" allowBlank="1" showInputMessage="1" showErrorMessage="1" promptTitle="小数点以下は切り捨てて入力してください。" prompt="例）2.7km ⇒ 2km" sqref="D4:D12" xr:uid="{00000000-0002-0000-0200-000003000000}">
      <formula1>1</formula1>
      <formula2>9999999</formula2>
    </dataValidation>
    <dataValidation type="list" allowBlank="1" showInputMessage="1" showErrorMessage="1" sqref="I13:I1048576" xr:uid="{00000000-0002-0000-0200-000004000000}">
      <formula1>$N$5</formula1>
    </dataValidation>
  </dataValidations>
  <printOptions horizontalCentered="1"/>
  <pageMargins left="0.39370078740157483" right="0.39370078740157483" top="0.84" bottom="0.4"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T45"/>
  <sheetViews>
    <sheetView zoomScale="80" zoomScaleNormal="80" zoomScaleSheetLayoutView="70" zoomScalePageLayoutView="40" workbookViewId="0">
      <selection activeCell="G2" sqref="G2"/>
    </sheetView>
  </sheetViews>
  <sheetFormatPr defaultColWidth="9" defaultRowHeight="13.5"/>
  <cols>
    <col min="1" max="1" width="9.5" style="1" customWidth="1"/>
    <col min="2" max="2" width="29.625" style="2" customWidth="1"/>
    <col min="3" max="3" width="37.625" style="1" customWidth="1"/>
    <col min="4" max="4" width="10.625" style="33"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08" t="s">
        <v>26</v>
      </c>
      <c r="B1" s="108"/>
      <c r="C1" s="108"/>
      <c r="D1" s="19"/>
      <c r="E1" s="16"/>
      <c r="F1" s="15"/>
      <c r="G1" s="15"/>
      <c r="H1" s="105" t="s">
        <v>27</v>
      </c>
      <c r="L1" s="72" t="s">
        <v>10</v>
      </c>
      <c r="M1" s="71" t="s">
        <v>7</v>
      </c>
      <c r="N1" s="119">
        <f>EDATE('4月'!Q1,1)</f>
        <v>46143</v>
      </c>
    </row>
    <row r="2" spans="1:20" ht="30.6" customHeight="1">
      <c r="A2" s="109">
        <f>N1+0</f>
        <v>46143</v>
      </c>
      <c r="B2" s="109"/>
      <c r="F2" s="76" t="s">
        <v>69</v>
      </c>
      <c r="G2" s="75" t="s">
        <v>76</v>
      </c>
      <c r="H2" s="106"/>
      <c r="M2" s="71" t="s">
        <v>14</v>
      </c>
    </row>
    <row r="3" spans="1:20" s="3" customFormat="1" ht="43.5" customHeight="1" thickBot="1">
      <c r="A3" s="77" t="s">
        <v>37</v>
      </c>
      <c r="B3" s="78" t="s">
        <v>32</v>
      </c>
      <c r="C3" s="77" t="s">
        <v>33</v>
      </c>
      <c r="D3" s="79" t="s">
        <v>38</v>
      </c>
      <c r="E3" s="80" t="s">
        <v>34</v>
      </c>
      <c r="F3" s="77" t="s">
        <v>2</v>
      </c>
      <c r="G3" s="77" t="s">
        <v>35</v>
      </c>
      <c r="H3" s="77" t="s">
        <v>36</v>
      </c>
      <c r="I3" s="81" t="s">
        <v>12</v>
      </c>
      <c r="M3" s="71" t="s">
        <v>75</v>
      </c>
      <c r="N3" s="1"/>
      <c r="O3" s="1"/>
      <c r="P3" s="1"/>
      <c r="Q3" s="1"/>
      <c r="R3" s="1"/>
      <c r="S3" s="1"/>
      <c r="T3" s="1"/>
    </row>
    <row r="4" spans="1:20" ht="60" customHeight="1" thickTop="1">
      <c r="A4" s="89"/>
      <c r="B4" s="90"/>
      <c r="C4" s="90"/>
      <c r="D4" s="91"/>
      <c r="E4" s="92" t="str">
        <f>IF(ROUNDDOWN(D4,0)*23&gt;0,ROUNDDOWN(D4,0)*23,"")</f>
        <v/>
      </c>
      <c r="F4" s="86"/>
      <c r="G4" s="90"/>
      <c r="H4" s="90"/>
      <c r="I4" s="82"/>
      <c r="L4" s="64"/>
      <c r="M4" s="71" t="s">
        <v>4</v>
      </c>
    </row>
    <row r="5" spans="1:20" ht="60" customHeight="1">
      <c r="A5" s="93"/>
      <c r="B5" s="94"/>
      <c r="C5" s="94"/>
      <c r="D5" s="95"/>
      <c r="E5" s="92" t="str">
        <f t="shared" ref="E5:E12" si="0">IF(ROUNDDOWN(D5,0)*23&gt;0,ROUNDDOWN(D5,0)*23,"")</f>
        <v/>
      </c>
      <c r="F5" s="87"/>
      <c r="G5" s="94"/>
      <c r="H5" s="94"/>
      <c r="I5" s="83"/>
      <c r="M5" s="1" t="s">
        <v>15</v>
      </c>
    </row>
    <row r="6" spans="1:20" ht="60" customHeight="1">
      <c r="A6" s="93"/>
      <c r="B6" s="94"/>
      <c r="C6" s="94"/>
      <c r="D6" s="95"/>
      <c r="E6" s="92" t="str">
        <f t="shared" si="0"/>
        <v/>
      </c>
      <c r="F6" s="87"/>
      <c r="G6" s="94"/>
      <c r="H6" s="94"/>
      <c r="I6" s="83"/>
      <c r="R6" s="3"/>
    </row>
    <row r="7" spans="1:20" ht="60" customHeight="1">
      <c r="A7" s="93"/>
      <c r="B7" s="94"/>
      <c r="C7" s="94"/>
      <c r="D7" s="95"/>
      <c r="E7" s="92"/>
      <c r="F7" s="87"/>
      <c r="G7" s="94"/>
      <c r="H7" s="94"/>
      <c r="I7" s="83"/>
      <c r="R7" s="3"/>
    </row>
    <row r="8" spans="1:20" ht="60" customHeight="1">
      <c r="A8" s="93"/>
      <c r="B8" s="94"/>
      <c r="C8" s="94"/>
      <c r="D8" s="95"/>
      <c r="E8" s="92"/>
      <c r="F8" s="87"/>
      <c r="G8" s="94"/>
      <c r="H8" s="94"/>
      <c r="I8" s="83"/>
      <c r="R8" s="3"/>
    </row>
    <row r="9" spans="1:20" ht="60" customHeight="1">
      <c r="A9" s="93"/>
      <c r="B9" s="96"/>
      <c r="C9" s="97"/>
      <c r="D9" s="95"/>
      <c r="E9" s="92" t="str">
        <f t="shared" si="0"/>
        <v/>
      </c>
      <c r="F9" s="87"/>
      <c r="G9" s="96"/>
      <c r="H9" s="96"/>
      <c r="I9" s="83"/>
      <c r="M9" s="3"/>
      <c r="N9" s="3"/>
      <c r="O9" s="3"/>
      <c r="P9" s="3"/>
      <c r="Q9" s="3"/>
    </row>
    <row r="10" spans="1:20" ht="60" customHeight="1">
      <c r="A10" s="98"/>
      <c r="B10" s="99"/>
      <c r="C10" s="99"/>
      <c r="D10" s="100"/>
      <c r="E10" s="92" t="str">
        <f t="shared" si="0"/>
        <v/>
      </c>
      <c r="F10" s="87"/>
      <c r="G10" s="99"/>
      <c r="H10" s="99"/>
      <c r="I10" s="83"/>
    </row>
    <row r="11" spans="1:20" ht="60" customHeight="1">
      <c r="A11" s="98"/>
      <c r="B11" s="99"/>
      <c r="C11" s="99"/>
      <c r="D11" s="100"/>
      <c r="E11" s="92" t="str">
        <f t="shared" si="0"/>
        <v/>
      </c>
      <c r="F11" s="87"/>
      <c r="G11" s="99"/>
      <c r="H11" s="99"/>
      <c r="I11" s="83"/>
    </row>
    <row r="12" spans="1:20" ht="60" customHeight="1" thickBot="1">
      <c r="A12" s="101"/>
      <c r="B12" s="102"/>
      <c r="C12" s="102"/>
      <c r="D12" s="103"/>
      <c r="E12" s="92" t="str">
        <f t="shared" si="0"/>
        <v/>
      </c>
      <c r="F12" s="88"/>
      <c r="G12" s="102"/>
      <c r="H12" s="102"/>
      <c r="I12" s="84"/>
    </row>
    <row r="13" spans="1:20" ht="60" customHeight="1" thickTop="1">
      <c r="A13" s="110" t="s">
        <v>70</v>
      </c>
      <c r="B13" s="111"/>
      <c r="C13" s="111"/>
      <c r="D13" s="112"/>
      <c r="E13" s="85">
        <f>SUM(E4:E12)</f>
        <v>0</v>
      </c>
      <c r="F13" s="68"/>
      <c r="G13" s="69"/>
      <c r="H13" s="69"/>
      <c r="I13" s="70"/>
    </row>
    <row r="14" spans="1:20" ht="16.149999999999999" customHeight="1">
      <c r="E14" s="60"/>
      <c r="F14" s="61"/>
    </row>
    <row r="15" spans="1:20" ht="14.25">
      <c r="E15" s="62"/>
      <c r="F15" s="63"/>
    </row>
    <row r="16" spans="1:20" ht="33" customHeight="1" thickBot="1">
      <c r="C16" s="114">
        <f>N1+0</f>
        <v>46143</v>
      </c>
      <c r="D16" s="114"/>
      <c r="E16" s="65" t="s">
        <v>74</v>
      </c>
      <c r="F16" s="63"/>
    </row>
    <row r="17" spans="3:6" ht="33" customHeight="1" thickTop="1">
      <c r="C17" s="115" t="s">
        <v>51</v>
      </c>
      <c r="D17" s="115"/>
      <c r="E17" s="66">
        <f>SUMIF($F$4:$F$12,C17,$E$4:$E$12)</f>
        <v>0</v>
      </c>
      <c r="F17" s="63"/>
    </row>
    <row r="18" spans="3:6" ht="33" customHeight="1">
      <c r="C18" s="116" t="s">
        <v>71</v>
      </c>
      <c r="D18" s="116"/>
      <c r="E18" s="67">
        <f>SUMIF($F$4:$F$12,C18,$E$4:$E$12)</f>
        <v>0</v>
      </c>
      <c r="F18" s="63"/>
    </row>
    <row r="19" spans="3:6" ht="33" customHeight="1">
      <c r="C19" s="116" t="s">
        <v>72</v>
      </c>
      <c r="D19" s="116"/>
      <c r="E19" s="67">
        <f>SUMIF($F$4:$F$12,C19,$E$4:$E$12)</f>
        <v>0</v>
      </c>
      <c r="F19" s="32"/>
    </row>
    <row r="20" spans="3:6" ht="33" customHeight="1" thickBot="1">
      <c r="C20" s="117" t="s">
        <v>73</v>
      </c>
      <c r="D20" s="117"/>
      <c r="E20" s="73">
        <f>SUMIF($F$4:$F$12,C20,$E$4:$E$12)</f>
        <v>0</v>
      </c>
      <c r="F20" s="32"/>
    </row>
    <row r="21" spans="3:6" ht="33" customHeight="1" thickTop="1">
      <c r="C21" s="113" t="s">
        <v>70</v>
      </c>
      <c r="D21" s="113"/>
      <c r="E21" s="74">
        <f>SUM(E17:E20)</f>
        <v>0</v>
      </c>
      <c r="F21" s="32"/>
    </row>
    <row r="22" spans="3:6">
      <c r="F22" s="32"/>
    </row>
    <row r="23" spans="3:6">
      <c r="F23" s="32"/>
    </row>
    <row r="24" spans="3:6">
      <c r="F24" s="32"/>
    </row>
    <row r="25" spans="3:6">
      <c r="F25" s="32"/>
    </row>
    <row r="26" spans="3:6">
      <c r="F26" s="32"/>
    </row>
    <row r="27" spans="3:6">
      <c r="F27" s="32"/>
    </row>
    <row r="28" spans="3:6">
      <c r="F28" s="32"/>
    </row>
    <row r="29" spans="3:6">
      <c r="F29" s="32"/>
    </row>
    <row r="30" spans="3:6">
      <c r="F30" s="32"/>
    </row>
    <row r="31" spans="3:6">
      <c r="F31" s="32"/>
    </row>
    <row r="32" spans="3:6">
      <c r="F32" s="32"/>
    </row>
    <row r="33" spans="6:6">
      <c r="F33" s="32"/>
    </row>
    <row r="34" spans="6:6">
      <c r="F34" s="32"/>
    </row>
    <row r="35" spans="6:6">
      <c r="F35" s="32"/>
    </row>
    <row r="36" spans="6:6">
      <c r="F36" s="32"/>
    </row>
    <row r="37" spans="6:6">
      <c r="F37" s="32"/>
    </row>
    <row r="38" spans="6:6">
      <c r="F38" s="32"/>
    </row>
    <row r="39" spans="6:6">
      <c r="F39" s="32"/>
    </row>
    <row r="40" spans="6:6">
      <c r="F40" s="32"/>
    </row>
    <row r="41" spans="6:6">
      <c r="F41" s="32"/>
    </row>
    <row r="42" spans="6:6">
      <c r="F42" s="32"/>
    </row>
    <row r="43" spans="6:6">
      <c r="F43" s="32"/>
    </row>
    <row r="44" spans="6:6">
      <c r="F44" s="32"/>
    </row>
    <row r="45" spans="6:6">
      <c r="F45" s="32"/>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5">
    <dataValidation type="list" allowBlank="1" showInputMessage="1" showErrorMessage="1" sqref="F1 F13:F1048576 F3" xr:uid="{00000000-0002-0000-0300-000000000000}">
      <formula1>#REF!</formula1>
    </dataValidation>
    <dataValidation type="list" allowBlank="1" showInputMessage="1" showErrorMessage="1" sqref="I13:I1048576" xr:uid="{00000000-0002-0000-0300-000001000000}">
      <formula1>$N$5</formula1>
    </dataValidation>
    <dataValidation type="list" allowBlank="1" showInputMessage="1" showErrorMessage="1" sqref="F4:F12" xr:uid="{00000000-0002-0000-0300-000003000000}">
      <formula1>$M$1:$M$5</formula1>
    </dataValidation>
    <dataValidation type="list" allowBlank="1" showInputMessage="1" showErrorMessage="1" sqref="I4:I12" xr:uid="{00000000-0002-0000-0300-000004000000}">
      <formula1>$L$1</formula1>
    </dataValidation>
    <dataValidation type="whole" allowBlank="1" showInputMessage="1" showErrorMessage="1" promptTitle="小数点以下は切り捨てて入力してください。" prompt="例）2.7km ⇒ 2km" sqref="D4:D12" xr:uid="{00000000-0002-0000-0300-000005000000}">
      <formula1>1</formula1>
      <formula2>9999999</formula2>
    </dataValidation>
  </dataValidations>
  <printOptions horizontalCentered="1"/>
  <pageMargins left="0.39370078740157483" right="0.39370078740157483" top="0.78740157480314965" bottom="0.46"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T45"/>
  <sheetViews>
    <sheetView zoomScale="80" zoomScaleNormal="80" zoomScaleSheetLayoutView="70" zoomScalePageLayoutView="40" workbookViewId="0">
      <selection activeCell="N1" sqref="N1"/>
    </sheetView>
  </sheetViews>
  <sheetFormatPr defaultColWidth="9" defaultRowHeight="13.5"/>
  <cols>
    <col min="1" max="1" width="9.5" style="1" customWidth="1"/>
    <col min="2" max="2" width="29.625" style="2" customWidth="1"/>
    <col min="3" max="3" width="37.625" style="1" customWidth="1"/>
    <col min="4" max="4" width="10.625" style="33"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08" t="s">
        <v>26</v>
      </c>
      <c r="B1" s="108"/>
      <c r="C1" s="108"/>
      <c r="D1" s="19"/>
      <c r="E1" s="16"/>
      <c r="F1" s="15"/>
      <c r="G1" s="15"/>
      <c r="H1" s="105" t="s">
        <v>27</v>
      </c>
      <c r="L1" s="72" t="s">
        <v>10</v>
      </c>
      <c r="M1" s="71" t="s">
        <v>7</v>
      </c>
      <c r="N1" s="119">
        <f>EDATE('4月'!Q1,2)</f>
        <v>46174</v>
      </c>
    </row>
    <row r="2" spans="1:20" ht="30.6" customHeight="1">
      <c r="A2" s="109">
        <f>N1+0</f>
        <v>46174</v>
      </c>
      <c r="B2" s="109"/>
      <c r="F2" s="76" t="s">
        <v>69</v>
      </c>
      <c r="G2" s="75" t="s">
        <v>76</v>
      </c>
      <c r="H2" s="106"/>
      <c r="M2" s="71" t="s">
        <v>14</v>
      </c>
    </row>
    <row r="3" spans="1:20" s="3" customFormat="1" ht="43.5" customHeight="1" thickBot="1">
      <c r="A3" s="77" t="s">
        <v>37</v>
      </c>
      <c r="B3" s="78" t="s">
        <v>32</v>
      </c>
      <c r="C3" s="77" t="s">
        <v>33</v>
      </c>
      <c r="D3" s="79" t="s">
        <v>38</v>
      </c>
      <c r="E3" s="80" t="s">
        <v>34</v>
      </c>
      <c r="F3" s="77" t="s">
        <v>2</v>
      </c>
      <c r="G3" s="77" t="s">
        <v>35</v>
      </c>
      <c r="H3" s="77" t="s">
        <v>36</v>
      </c>
      <c r="I3" s="81" t="s">
        <v>12</v>
      </c>
      <c r="M3" s="71" t="s">
        <v>75</v>
      </c>
      <c r="N3" s="1"/>
      <c r="O3" s="1"/>
      <c r="P3" s="1"/>
      <c r="Q3" s="1"/>
      <c r="R3" s="1"/>
      <c r="S3" s="1"/>
      <c r="T3" s="1"/>
    </row>
    <row r="4" spans="1:20" ht="60" customHeight="1" thickTop="1">
      <c r="A4" s="89"/>
      <c r="B4" s="90"/>
      <c r="C4" s="90"/>
      <c r="D4" s="91"/>
      <c r="E4" s="92" t="str">
        <f>IF(ROUNDDOWN(D4,0)*23&gt;0,ROUNDDOWN(D4,0)*23,"")</f>
        <v/>
      </c>
      <c r="F4" s="86"/>
      <c r="G4" s="90"/>
      <c r="H4" s="90"/>
      <c r="I4" s="82"/>
      <c r="L4" s="64"/>
      <c r="M4" s="71" t="s">
        <v>4</v>
      </c>
    </row>
    <row r="5" spans="1:20" ht="60" customHeight="1">
      <c r="A5" s="93"/>
      <c r="B5" s="94"/>
      <c r="C5" s="94"/>
      <c r="D5" s="95"/>
      <c r="E5" s="92" t="str">
        <f t="shared" ref="E5:E12" si="0">IF(ROUNDDOWN(D5,0)*23&gt;0,ROUNDDOWN(D5,0)*23,"")</f>
        <v/>
      </c>
      <c r="F5" s="87"/>
      <c r="G5" s="94"/>
      <c r="H5" s="94"/>
      <c r="I5" s="83"/>
      <c r="M5" s="1" t="s">
        <v>15</v>
      </c>
    </row>
    <row r="6" spans="1:20" ht="60" customHeight="1">
      <c r="A6" s="93"/>
      <c r="B6" s="94"/>
      <c r="C6" s="94"/>
      <c r="D6" s="95"/>
      <c r="E6" s="92" t="str">
        <f t="shared" si="0"/>
        <v/>
      </c>
      <c r="F6" s="87"/>
      <c r="G6" s="94"/>
      <c r="H6" s="94"/>
      <c r="I6" s="83"/>
      <c r="R6" s="3"/>
    </row>
    <row r="7" spans="1:20" ht="60" customHeight="1">
      <c r="A7" s="93"/>
      <c r="B7" s="96"/>
      <c r="C7" s="97"/>
      <c r="D7" s="95"/>
      <c r="E7" s="92" t="str">
        <f t="shared" si="0"/>
        <v/>
      </c>
      <c r="F7" s="87"/>
      <c r="G7" s="96"/>
      <c r="H7" s="96"/>
      <c r="I7" s="83"/>
      <c r="M7" s="3"/>
      <c r="N7" s="3"/>
      <c r="O7" s="3"/>
      <c r="P7" s="3"/>
      <c r="Q7" s="3"/>
    </row>
    <row r="8" spans="1:20" ht="60" customHeight="1">
      <c r="A8" s="98"/>
      <c r="B8" s="99"/>
      <c r="C8" s="99"/>
      <c r="D8" s="95"/>
      <c r="E8" s="92" t="str">
        <f t="shared" si="0"/>
        <v/>
      </c>
      <c r="F8" s="87"/>
      <c r="G8" s="99"/>
      <c r="H8" s="99"/>
      <c r="I8" s="83"/>
    </row>
    <row r="9" spans="1:20" ht="60" customHeight="1">
      <c r="A9" s="98"/>
      <c r="B9" s="99"/>
      <c r="C9" s="99"/>
      <c r="D9" s="100"/>
      <c r="E9" s="92" t="str">
        <f t="shared" si="0"/>
        <v/>
      </c>
      <c r="F9" s="87"/>
      <c r="G9" s="99"/>
      <c r="H9" s="99"/>
      <c r="I9" s="83"/>
    </row>
    <row r="10" spans="1:20" ht="60" customHeight="1">
      <c r="A10" s="98"/>
      <c r="B10" s="99"/>
      <c r="C10" s="99"/>
      <c r="D10" s="100"/>
      <c r="E10" s="92" t="str">
        <f t="shared" si="0"/>
        <v/>
      </c>
      <c r="F10" s="87"/>
      <c r="G10" s="99"/>
      <c r="H10" s="99"/>
      <c r="I10" s="83"/>
    </row>
    <row r="11" spans="1:20" ht="60" customHeight="1">
      <c r="A11" s="98"/>
      <c r="B11" s="99"/>
      <c r="C11" s="99"/>
      <c r="D11" s="100"/>
      <c r="E11" s="92" t="str">
        <f t="shared" si="0"/>
        <v/>
      </c>
      <c r="F11" s="87"/>
      <c r="G11" s="99"/>
      <c r="H11" s="99"/>
      <c r="I11" s="83"/>
    </row>
    <row r="12" spans="1:20" ht="60" customHeight="1" thickBot="1">
      <c r="A12" s="101"/>
      <c r="B12" s="102"/>
      <c r="C12" s="102"/>
      <c r="D12" s="103"/>
      <c r="E12" s="92" t="str">
        <f t="shared" si="0"/>
        <v/>
      </c>
      <c r="F12" s="88"/>
      <c r="G12" s="102"/>
      <c r="H12" s="102"/>
      <c r="I12" s="84"/>
    </row>
    <row r="13" spans="1:20" ht="60" customHeight="1" thickTop="1">
      <c r="A13" s="110" t="s">
        <v>70</v>
      </c>
      <c r="B13" s="111"/>
      <c r="C13" s="111"/>
      <c r="D13" s="112"/>
      <c r="E13" s="85">
        <f>SUM(E4:E12)</f>
        <v>0</v>
      </c>
      <c r="F13" s="68"/>
      <c r="G13" s="69"/>
      <c r="H13" s="69"/>
      <c r="I13" s="70"/>
    </row>
    <row r="14" spans="1:20" ht="16.149999999999999" customHeight="1">
      <c r="E14" s="60"/>
      <c r="F14" s="61"/>
    </row>
    <row r="15" spans="1:20" ht="14.25">
      <c r="E15" s="62"/>
      <c r="F15" s="63"/>
    </row>
    <row r="16" spans="1:20" ht="33" customHeight="1" thickBot="1">
      <c r="C16" s="114">
        <f>N1+0</f>
        <v>46174</v>
      </c>
      <c r="D16" s="114"/>
      <c r="E16" s="65" t="s">
        <v>74</v>
      </c>
      <c r="F16" s="63"/>
    </row>
    <row r="17" spans="3:6" ht="33" customHeight="1" thickTop="1">
      <c r="C17" s="115" t="s">
        <v>51</v>
      </c>
      <c r="D17" s="115"/>
      <c r="E17" s="66">
        <f>SUMIF($F$4:$F$12,C17,$E$4:$E$12)</f>
        <v>0</v>
      </c>
      <c r="F17" s="63"/>
    </row>
    <row r="18" spans="3:6" ht="33" customHeight="1">
      <c r="C18" s="116" t="s">
        <v>71</v>
      </c>
      <c r="D18" s="116"/>
      <c r="E18" s="67">
        <f>SUMIF($F$4:$F$12,C18,$E$4:$E$12)</f>
        <v>0</v>
      </c>
      <c r="F18" s="63"/>
    </row>
    <row r="19" spans="3:6" ht="33" customHeight="1">
      <c r="C19" s="116" t="s">
        <v>72</v>
      </c>
      <c r="D19" s="116"/>
      <c r="E19" s="67">
        <f>SUMIF($F$4:$F$12,C19,$E$4:$E$12)</f>
        <v>0</v>
      </c>
      <c r="F19" s="32"/>
    </row>
    <row r="20" spans="3:6" ht="33" customHeight="1" thickBot="1">
      <c r="C20" s="117" t="s">
        <v>73</v>
      </c>
      <c r="D20" s="117"/>
      <c r="E20" s="73">
        <f>SUMIF($F$4:$F$12,C20,$E$4:$E$12)</f>
        <v>0</v>
      </c>
      <c r="F20" s="32"/>
    </row>
    <row r="21" spans="3:6" ht="33" customHeight="1" thickTop="1">
      <c r="C21" s="113" t="s">
        <v>70</v>
      </c>
      <c r="D21" s="113"/>
      <c r="E21" s="74">
        <f>SUM(E17:E20)</f>
        <v>0</v>
      </c>
      <c r="F21" s="32"/>
    </row>
    <row r="22" spans="3:6">
      <c r="F22" s="32"/>
    </row>
    <row r="23" spans="3:6">
      <c r="F23" s="32"/>
    </row>
    <row r="24" spans="3:6">
      <c r="F24" s="32"/>
    </row>
    <row r="25" spans="3:6">
      <c r="F25" s="32"/>
    </row>
    <row r="26" spans="3:6">
      <c r="F26" s="32"/>
    </row>
    <row r="27" spans="3:6">
      <c r="F27" s="32"/>
    </row>
    <row r="28" spans="3:6">
      <c r="F28" s="32"/>
    </row>
    <row r="29" spans="3:6">
      <c r="F29" s="32"/>
    </row>
    <row r="30" spans="3:6">
      <c r="F30" s="32"/>
    </row>
    <row r="31" spans="3:6">
      <c r="F31" s="32"/>
    </row>
    <row r="32" spans="3:6">
      <c r="F32" s="32"/>
    </row>
    <row r="33" spans="6:6">
      <c r="F33" s="32"/>
    </row>
    <row r="34" spans="6:6">
      <c r="F34" s="32"/>
    </row>
    <row r="35" spans="6:6">
      <c r="F35" s="32"/>
    </row>
    <row r="36" spans="6:6">
      <c r="F36" s="32"/>
    </row>
    <row r="37" spans="6:6">
      <c r="F37" s="32"/>
    </row>
    <row r="38" spans="6:6">
      <c r="F38" s="32"/>
    </row>
    <row r="39" spans="6:6">
      <c r="F39" s="32"/>
    </row>
    <row r="40" spans="6:6">
      <c r="F40" s="32"/>
    </row>
    <row r="41" spans="6:6">
      <c r="F41" s="32"/>
    </row>
    <row r="42" spans="6:6">
      <c r="F42" s="32"/>
    </row>
    <row r="43" spans="6:6">
      <c r="F43" s="32"/>
    </row>
    <row r="44" spans="6:6">
      <c r="F44" s="32"/>
    </row>
    <row r="45" spans="6:6">
      <c r="F45" s="32"/>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5">
    <dataValidation type="list" allowBlank="1" showInputMessage="1" showErrorMessage="1" sqref="F1 F13:F1048576 F3" xr:uid="{00000000-0002-0000-0400-000000000000}">
      <formula1>#REF!</formula1>
    </dataValidation>
    <dataValidation type="list" allowBlank="1" showInputMessage="1" showErrorMessage="1" sqref="F4:F12" xr:uid="{00000000-0002-0000-0400-000001000000}">
      <formula1>$M$1:$M$5</formula1>
    </dataValidation>
    <dataValidation type="list" allowBlank="1" showInputMessage="1" showErrorMessage="1" sqref="I4:I12" xr:uid="{00000000-0002-0000-0400-000002000000}">
      <formula1>$L$1</formula1>
    </dataValidation>
    <dataValidation type="list" allowBlank="1" showInputMessage="1" showErrorMessage="1" sqref="I13:I1048576" xr:uid="{00000000-0002-0000-0400-000003000000}">
      <formula1>$N$5</formula1>
    </dataValidation>
    <dataValidation type="whole" allowBlank="1" showInputMessage="1" showErrorMessage="1" promptTitle="小数点以下は切り捨てて入力してください。" prompt="例）2.7km ⇒ 2km" sqref="D4:D12" xr:uid="{00000000-0002-0000-0400-000005000000}">
      <formula1>1</formula1>
      <formula2>9999999</formula2>
    </dataValidation>
  </dataValidations>
  <printOptions horizontalCentered="1"/>
  <pageMargins left="0.39370078740157483" right="0.39370078740157483" top="0.78740157480314965" bottom="0.46"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T45"/>
  <sheetViews>
    <sheetView zoomScale="80" zoomScaleNormal="80" zoomScaleSheetLayoutView="70" zoomScalePageLayoutView="40" workbookViewId="0">
      <selection activeCell="N7" sqref="N7"/>
    </sheetView>
  </sheetViews>
  <sheetFormatPr defaultColWidth="9" defaultRowHeight="13.5"/>
  <cols>
    <col min="1" max="1" width="9.5" style="1" customWidth="1"/>
    <col min="2" max="2" width="29.625" style="2" customWidth="1"/>
    <col min="3" max="3" width="37.625" style="1" customWidth="1"/>
    <col min="4" max="4" width="10.625" style="33"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08" t="s">
        <v>26</v>
      </c>
      <c r="B1" s="108"/>
      <c r="C1" s="108"/>
      <c r="D1" s="19"/>
      <c r="E1" s="16"/>
      <c r="F1" s="15"/>
      <c r="G1" s="15"/>
      <c r="H1" s="105" t="s">
        <v>27</v>
      </c>
      <c r="L1" s="72" t="s">
        <v>10</v>
      </c>
      <c r="M1" s="71" t="s">
        <v>7</v>
      </c>
      <c r="N1" s="119">
        <f>EDATE('4月'!Q1,3)</f>
        <v>46204</v>
      </c>
    </row>
    <row r="2" spans="1:20" ht="30.6" customHeight="1">
      <c r="A2" s="109">
        <f>N1+0</f>
        <v>46204</v>
      </c>
      <c r="B2" s="109"/>
      <c r="F2" s="76" t="s">
        <v>69</v>
      </c>
      <c r="G2" s="75" t="s">
        <v>76</v>
      </c>
      <c r="H2" s="106"/>
      <c r="M2" s="71" t="s">
        <v>14</v>
      </c>
    </row>
    <row r="3" spans="1:20" s="3" customFormat="1" ht="43.5" customHeight="1" thickBot="1">
      <c r="A3" s="77" t="s">
        <v>37</v>
      </c>
      <c r="B3" s="78" t="s">
        <v>32</v>
      </c>
      <c r="C3" s="77" t="s">
        <v>33</v>
      </c>
      <c r="D3" s="79" t="s">
        <v>38</v>
      </c>
      <c r="E3" s="80" t="s">
        <v>34</v>
      </c>
      <c r="F3" s="77" t="s">
        <v>2</v>
      </c>
      <c r="G3" s="77" t="s">
        <v>35</v>
      </c>
      <c r="H3" s="77" t="s">
        <v>36</v>
      </c>
      <c r="I3" s="81" t="s">
        <v>12</v>
      </c>
      <c r="M3" s="71" t="s">
        <v>75</v>
      </c>
      <c r="N3" s="1"/>
      <c r="O3" s="1"/>
      <c r="P3" s="1"/>
      <c r="Q3" s="1"/>
      <c r="R3" s="1"/>
      <c r="S3" s="1"/>
      <c r="T3" s="1"/>
    </row>
    <row r="4" spans="1:20" ht="60" customHeight="1" thickTop="1">
      <c r="A4" s="89"/>
      <c r="B4" s="90"/>
      <c r="C4" s="90"/>
      <c r="D4" s="91"/>
      <c r="E4" s="92" t="str">
        <f>IF(ROUNDDOWN(D4,0)*23&gt;0,ROUNDDOWN(D4,0)*23,"")</f>
        <v/>
      </c>
      <c r="F4" s="86"/>
      <c r="G4" s="104"/>
      <c r="H4" s="90"/>
      <c r="I4" s="82"/>
      <c r="L4" s="64"/>
      <c r="M4" s="71" t="s">
        <v>4</v>
      </c>
    </row>
    <row r="5" spans="1:20" ht="60" customHeight="1">
      <c r="A5" s="93"/>
      <c r="B5" s="94"/>
      <c r="C5" s="94"/>
      <c r="D5" s="95"/>
      <c r="E5" s="92" t="str">
        <f t="shared" ref="E5:E12" si="0">IF(ROUNDDOWN(D5,0)*23&gt;0,ROUNDDOWN(D5,0)*23,"")</f>
        <v/>
      </c>
      <c r="F5" s="87"/>
      <c r="G5" s="94"/>
      <c r="H5" s="94"/>
      <c r="I5" s="83"/>
      <c r="M5" s="1" t="s">
        <v>15</v>
      </c>
    </row>
    <row r="6" spans="1:20" ht="60" customHeight="1">
      <c r="A6" s="93"/>
      <c r="B6" s="94"/>
      <c r="C6" s="94"/>
      <c r="D6" s="95"/>
      <c r="E6" s="92" t="str">
        <f t="shared" si="0"/>
        <v/>
      </c>
      <c r="F6" s="87"/>
      <c r="G6" s="94"/>
      <c r="H6" s="94"/>
      <c r="I6" s="83"/>
      <c r="R6" s="3"/>
    </row>
    <row r="7" spans="1:20" ht="60" customHeight="1">
      <c r="A7" s="93"/>
      <c r="B7" s="96"/>
      <c r="C7" s="97"/>
      <c r="D7" s="95"/>
      <c r="E7" s="92" t="str">
        <f>IF(ROUNDDOWN(D7,0)*23&gt;0,ROUNDDOWN(D7,0)*23,"")</f>
        <v/>
      </c>
      <c r="F7" s="87"/>
      <c r="G7" s="96"/>
      <c r="H7" s="96"/>
      <c r="I7" s="83"/>
      <c r="M7" s="3"/>
      <c r="N7" s="3"/>
      <c r="O7" s="3"/>
      <c r="P7" s="3"/>
      <c r="Q7" s="3"/>
    </row>
    <row r="8" spans="1:20" ht="60" customHeight="1">
      <c r="A8" s="98"/>
      <c r="B8" s="99"/>
      <c r="C8" s="99"/>
      <c r="D8" s="95"/>
      <c r="E8" s="92" t="str">
        <f t="shared" si="0"/>
        <v/>
      </c>
      <c r="F8" s="87"/>
      <c r="G8" s="99"/>
      <c r="H8" s="99"/>
      <c r="I8" s="83"/>
    </row>
    <row r="9" spans="1:20" ht="60" customHeight="1">
      <c r="A9" s="98"/>
      <c r="B9" s="99"/>
      <c r="C9" s="99"/>
      <c r="D9" s="100"/>
      <c r="E9" s="92" t="str">
        <f t="shared" si="0"/>
        <v/>
      </c>
      <c r="F9" s="87"/>
      <c r="G9" s="99"/>
      <c r="H9" s="99"/>
      <c r="I9" s="83"/>
    </row>
    <row r="10" spans="1:20" ht="60" customHeight="1">
      <c r="A10" s="98"/>
      <c r="B10" s="99"/>
      <c r="C10" s="99"/>
      <c r="D10" s="100"/>
      <c r="E10" s="92" t="str">
        <f t="shared" si="0"/>
        <v/>
      </c>
      <c r="F10" s="87"/>
      <c r="G10" s="99"/>
      <c r="H10" s="99"/>
      <c r="I10" s="83"/>
    </row>
    <row r="11" spans="1:20" ht="60" customHeight="1">
      <c r="A11" s="98"/>
      <c r="B11" s="99"/>
      <c r="C11" s="99"/>
      <c r="D11" s="100"/>
      <c r="E11" s="92" t="str">
        <f t="shared" si="0"/>
        <v/>
      </c>
      <c r="F11" s="87"/>
      <c r="G11" s="99"/>
      <c r="H11" s="99"/>
      <c r="I11" s="83"/>
    </row>
    <row r="12" spans="1:20" ht="60" customHeight="1" thickBot="1">
      <c r="A12" s="101"/>
      <c r="B12" s="102"/>
      <c r="C12" s="102"/>
      <c r="D12" s="103"/>
      <c r="E12" s="92" t="str">
        <f t="shared" si="0"/>
        <v/>
      </c>
      <c r="F12" s="88"/>
      <c r="G12" s="102"/>
      <c r="H12" s="102"/>
      <c r="I12" s="84"/>
    </row>
    <row r="13" spans="1:20" ht="60" customHeight="1" thickTop="1">
      <c r="A13" s="110" t="s">
        <v>70</v>
      </c>
      <c r="B13" s="111"/>
      <c r="C13" s="111"/>
      <c r="D13" s="112"/>
      <c r="E13" s="85">
        <f>SUM(E4:E12)</f>
        <v>0</v>
      </c>
      <c r="F13" s="68"/>
      <c r="G13" s="69"/>
      <c r="H13" s="69"/>
      <c r="I13" s="70"/>
    </row>
    <row r="14" spans="1:20" ht="16.149999999999999" customHeight="1">
      <c r="E14" s="60"/>
      <c r="F14" s="61"/>
    </row>
    <row r="15" spans="1:20" ht="14.25">
      <c r="E15" s="62"/>
      <c r="F15" s="63"/>
    </row>
    <row r="16" spans="1:20" ht="33" customHeight="1" thickBot="1">
      <c r="C16" s="114">
        <f>N1+0</f>
        <v>46204</v>
      </c>
      <c r="D16" s="114"/>
      <c r="E16" s="65" t="s">
        <v>74</v>
      </c>
      <c r="F16" s="63"/>
    </row>
    <row r="17" spans="3:6" ht="33" customHeight="1" thickTop="1">
      <c r="C17" s="115" t="s">
        <v>51</v>
      </c>
      <c r="D17" s="115"/>
      <c r="E17" s="66">
        <f>SUMIF($F$4:$F$12,C17,$E$4:$E$12)</f>
        <v>0</v>
      </c>
      <c r="F17" s="63"/>
    </row>
    <row r="18" spans="3:6" ht="33" customHeight="1">
      <c r="C18" s="116" t="s">
        <v>71</v>
      </c>
      <c r="D18" s="116"/>
      <c r="E18" s="67">
        <f>SUMIF($F$4:$F$12,C18,$E$4:$E$12)</f>
        <v>0</v>
      </c>
      <c r="F18" s="63"/>
    </row>
    <row r="19" spans="3:6" ht="33" customHeight="1">
      <c r="C19" s="116" t="s">
        <v>72</v>
      </c>
      <c r="D19" s="116"/>
      <c r="E19" s="67">
        <f>SUMIF($F$4:$F$12,C19,$E$4:$E$12)</f>
        <v>0</v>
      </c>
      <c r="F19" s="32"/>
    </row>
    <row r="20" spans="3:6" ht="33" customHeight="1" thickBot="1">
      <c r="C20" s="117" t="s">
        <v>73</v>
      </c>
      <c r="D20" s="117"/>
      <c r="E20" s="73">
        <f>SUMIF($F$4:$F$12,C20,$E$4:$E$12)</f>
        <v>0</v>
      </c>
      <c r="F20" s="32"/>
    </row>
    <row r="21" spans="3:6" ht="33" customHeight="1" thickTop="1">
      <c r="C21" s="113" t="s">
        <v>70</v>
      </c>
      <c r="D21" s="113"/>
      <c r="E21" s="74">
        <f>SUM(E17:E20)</f>
        <v>0</v>
      </c>
      <c r="F21" s="32"/>
    </row>
    <row r="22" spans="3:6">
      <c r="F22" s="32"/>
    </row>
    <row r="23" spans="3:6">
      <c r="F23" s="32"/>
    </row>
    <row r="24" spans="3:6">
      <c r="F24" s="32"/>
    </row>
    <row r="25" spans="3:6">
      <c r="F25" s="32"/>
    </row>
    <row r="26" spans="3:6">
      <c r="F26" s="32"/>
    </row>
    <row r="27" spans="3:6">
      <c r="F27" s="32"/>
    </row>
    <row r="28" spans="3:6">
      <c r="F28" s="32"/>
    </row>
    <row r="29" spans="3:6">
      <c r="F29" s="32"/>
    </row>
    <row r="30" spans="3:6">
      <c r="F30" s="32"/>
    </row>
    <row r="31" spans="3:6">
      <c r="F31" s="32"/>
    </row>
    <row r="32" spans="3:6">
      <c r="F32" s="32"/>
    </row>
    <row r="33" spans="6:6">
      <c r="F33" s="32"/>
    </row>
    <row r="34" spans="6:6">
      <c r="F34" s="32"/>
    </row>
    <row r="35" spans="6:6">
      <c r="F35" s="32"/>
    </row>
    <row r="36" spans="6:6">
      <c r="F36" s="32"/>
    </row>
    <row r="37" spans="6:6">
      <c r="F37" s="32"/>
    </row>
    <row r="38" spans="6:6">
      <c r="F38" s="32"/>
    </row>
    <row r="39" spans="6:6">
      <c r="F39" s="32"/>
    </row>
    <row r="40" spans="6:6">
      <c r="F40" s="32"/>
    </row>
    <row r="41" spans="6:6">
      <c r="F41" s="32"/>
    </row>
    <row r="42" spans="6:6">
      <c r="F42" s="32"/>
    </row>
    <row r="43" spans="6:6">
      <c r="F43" s="32"/>
    </row>
    <row r="44" spans="6:6">
      <c r="F44" s="32"/>
    </row>
    <row r="45" spans="6:6">
      <c r="F45" s="32"/>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5">
    <dataValidation type="list" allowBlank="1" showInputMessage="1" showErrorMessage="1" sqref="F1 F13:F1048576 F3" xr:uid="{00000000-0002-0000-0500-000000000000}">
      <formula1>#REF!</formula1>
    </dataValidation>
    <dataValidation type="list" allowBlank="1" showInputMessage="1" showErrorMessage="1" sqref="F4:F12" xr:uid="{00000000-0002-0000-0500-000001000000}">
      <formula1>$M$1:$M$5</formula1>
    </dataValidation>
    <dataValidation type="list" allowBlank="1" showInputMessage="1" showErrorMessage="1" sqref="I4:I12" xr:uid="{00000000-0002-0000-0500-000002000000}">
      <formula1>$L$1</formula1>
    </dataValidation>
    <dataValidation type="list" allowBlank="1" showInputMessage="1" showErrorMessage="1" sqref="I13:I1048576" xr:uid="{00000000-0002-0000-0500-000003000000}">
      <formula1>$N$5</formula1>
    </dataValidation>
    <dataValidation type="whole" allowBlank="1" showInputMessage="1" showErrorMessage="1" promptTitle="小数点以下は切り捨てて入力してください。" prompt="例）2.7km ⇒ 2km" sqref="D4:D12" xr:uid="{00000000-0002-0000-0500-000005000000}">
      <formula1>1</formula1>
      <formula2>9999999</formula2>
    </dataValidation>
  </dataValidations>
  <printOptions horizontalCentered="1"/>
  <pageMargins left="0.39370078740157483" right="0.39370078740157483" top="0.78740157480314965" bottom="0.43"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1:T45"/>
  <sheetViews>
    <sheetView zoomScale="80" zoomScaleNormal="80" zoomScaleSheetLayoutView="70" zoomScalePageLayoutView="40" workbookViewId="0">
      <selection activeCell="E6" sqref="E6"/>
    </sheetView>
  </sheetViews>
  <sheetFormatPr defaultColWidth="9" defaultRowHeight="13.5"/>
  <cols>
    <col min="1" max="1" width="9.5" style="1" customWidth="1"/>
    <col min="2" max="2" width="29.625" style="2" customWidth="1"/>
    <col min="3" max="3" width="37.625" style="1" customWidth="1"/>
    <col min="4" max="4" width="10.625" style="33"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08" t="s">
        <v>26</v>
      </c>
      <c r="B1" s="108"/>
      <c r="C1" s="108"/>
      <c r="D1" s="19"/>
      <c r="E1" s="16"/>
      <c r="F1" s="15"/>
      <c r="G1" s="15"/>
      <c r="H1" s="105" t="s">
        <v>27</v>
      </c>
      <c r="L1" s="72" t="s">
        <v>10</v>
      </c>
      <c r="M1" s="71" t="s">
        <v>7</v>
      </c>
      <c r="N1" s="119">
        <f>EDATE('4月'!Q1,5)</f>
        <v>46266</v>
      </c>
    </row>
    <row r="2" spans="1:20" ht="30.6" customHeight="1">
      <c r="A2" s="109">
        <f>N1+0</f>
        <v>46266</v>
      </c>
      <c r="B2" s="109"/>
      <c r="F2" s="76" t="s">
        <v>69</v>
      </c>
      <c r="G2" s="75" t="s">
        <v>76</v>
      </c>
      <c r="H2" s="106"/>
      <c r="M2" s="71" t="s">
        <v>14</v>
      </c>
    </row>
    <row r="3" spans="1:20" s="3" customFormat="1" ht="43.5" customHeight="1" thickBot="1">
      <c r="A3" s="77" t="s">
        <v>37</v>
      </c>
      <c r="B3" s="78" t="s">
        <v>32</v>
      </c>
      <c r="C3" s="77" t="s">
        <v>33</v>
      </c>
      <c r="D3" s="79" t="s">
        <v>38</v>
      </c>
      <c r="E3" s="80" t="s">
        <v>34</v>
      </c>
      <c r="F3" s="77" t="s">
        <v>2</v>
      </c>
      <c r="G3" s="77" t="s">
        <v>35</v>
      </c>
      <c r="H3" s="77" t="s">
        <v>36</v>
      </c>
      <c r="I3" s="81" t="s">
        <v>12</v>
      </c>
      <c r="M3" s="71" t="s">
        <v>75</v>
      </c>
      <c r="N3" s="1"/>
      <c r="O3" s="1"/>
      <c r="P3" s="1"/>
      <c r="Q3" s="1"/>
      <c r="R3" s="1"/>
      <c r="S3" s="1"/>
      <c r="T3" s="1"/>
    </row>
    <row r="4" spans="1:20" ht="60" customHeight="1" thickTop="1">
      <c r="A4" s="89"/>
      <c r="B4" s="90"/>
      <c r="C4" s="90"/>
      <c r="D4" s="91"/>
      <c r="E4" s="92" t="str">
        <f>IF(ROUNDDOWN(D4,0)*23&gt;0,ROUNDDOWN(D4,0)*23,"")</f>
        <v/>
      </c>
      <c r="F4" s="86"/>
      <c r="G4" s="104"/>
      <c r="H4" s="90"/>
      <c r="I4" s="82"/>
      <c r="L4" s="64"/>
      <c r="M4" s="71" t="s">
        <v>4</v>
      </c>
    </row>
    <row r="5" spans="1:20" ht="60" customHeight="1">
      <c r="A5" s="93"/>
      <c r="B5" s="94"/>
      <c r="C5" s="94"/>
      <c r="D5" s="95"/>
      <c r="E5" s="92" t="str">
        <f t="shared" ref="E5:E12" si="0">IF(ROUNDDOWN(D5,0)*23&gt;0,ROUNDDOWN(D5,0)*23,"")</f>
        <v/>
      </c>
      <c r="F5" s="87"/>
      <c r="G5" s="94"/>
      <c r="H5" s="94"/>
      <c r="I5" s="83"/>
      <c r="M5" s="1" t="s">
        <v>15</v>
      </c>
    </row>
    <row r="6" spans="1:20" ht="60" customHeight="1">
      <c r="A6" s="93"/>
      <c r="B6" s="94"/>
      <c r="C6" s="94"/>
      <c r="D6" s="95"/>
      <c r="E6" s="92" t="str">
        <f t="shared" si="0"/>
        <v/>
      </c>
      <c r="F6" s="87"/>
      <c r="G6" s="94"/>
      <c r="H6" s="94"/>
      <c r="I6" s="83"/>
      <c r="R6" s="3"/>
    </row>
    <row r="7" spans="1:20" ht="60" customHeight="1">
      <c r="A7" s="93"/>
      <c r="B7" s="96"/>
      <c r="C7" s="97"/>
      <c r="D7" s="95"/>
      <c r="E7" s="92" t="str">
        <f t="shared" si="0"/>
        <v/>
      </c>
      <c r="F7" s="87"/>
      <c r="G7" s="96"/>
      <c r="H7" s="96"/>
      <c r="I7" s="83"/>
      <c r="M7" s="3"/>
      <c r="N7" s="3"/>
      <c r="O7" s="3"/>
      <c r="P7" s="3"/>
      <c r="Q7" s="3"/>
    </row>
    <row r="8" spans="1:20" ht="60" customHeight="1">
      <c r="A8" s="98"/>
      <c r="B8" s="99"/>
      <c r="C8" s="99"/>
      <c r="D8" s="95"/>
      <c r="E8" s="92" t="str">
        <f t="shared" si="0"/>
        <v/>
      </c>
      <c r="F8" s="87"/>
      <c r="G8" s="99"/>
      <c r="H8" s="99"/>
      <c r="I8" s="83"/>
    </row>
    <row r="9" spans="1:20" ht="60" customHeight="1">
      <c r="A9" s="98"/>
      <c r="B9" s="99"/>
      <c r="C9" s="99"/>
      <c r="D9" s="100"/>
      <c r="E9" s="92" t="str">
        <f t="shared" si="0"/>
        <v/>
      </c>
      <c r="F9" s="87"/>
      <c r="G9" s="99"/>
      <c r="H9" s="99"/>
      <c r="I9" s="83"/>
    </row>
    <row r="10" spans="1:20" ht="60" customHeight="1">
      <c r="A10" s="98"/>
      <c r="B10" s="99"/>
      <c r="C10" s="99"/>
      <c r="D10" s="100"/>
      <c r="E10" s="92" t="str">
        <f t="shared" si="0"/>
        <v/>
      </c>
      <c r="F10" s="87"/>
      <c r="G10" s="99"/>
      <c r="H10" s="99"/>
      <c r="I10" s="83"/>
    </row>
    <row r="11" spans="1:20" ht="60" customHeight="1">
      <c r="A11" s="98"/>
      <c r="B11" s="99"/>
      <c r="C11" s="99"/>
      <c r="D11" s="100"/>
      <c r="E11" s="92" t="str">
        <f t="shared" si="0"/>
        <v/>
      </c>
      <c r="F11" s="87"/>
      <c r="G11" s="99"/>
      <c r="H11" s="99"/>
      <c r="I11" s="83"/>
    </row>
    <row r="12" spans="1:20" ht="60" customHeight="1" thickBot="1">
      <c r="A12" s="101"/>
      <c r="B12" s="102"/>
      <c r="C12" s="102"/>
      <c r="D12" s="103"/>
      <c r="E12" s="92" t="str">
        <f t="shared" si="0"/>
        <v/>
      </c>
      <c r="F12" s="88"/>
      <c r="G12" s="102"/>
      <c r="H12" s="102"/>
      <c r="I12" s="84"/>
    </row>
    <row r="13" spans="1:20" ht="60" customHeight="1" thickTop="1">
      <c r="A13" s="110" t="s">
        <v>70</v>
      </c>
      <c r="B13" s="111"/>
      <c r="C13" s="111"/>
      <c r="D13" s="112"/>
      <c r="E13" s="85">
        <f>SUM(E4:E12)</f>
        <v>0</v>
      </c>
      <c r="F13" s="68"/>
      <c r="G13" s="69"/>
      <c r="H13" s="69"/>
      <c r="I13" s="70"/>
    </row>
    <row r="14" spans="1:20" ht="16.149999999999999" customHeight="1">
      <c r="E14" s="60"/>
      <c r="F14" s="61"/>
    </row>
    <row r="15" spans="1:20" ht="14.25">
      <c r="E15" s="62"/>
      <c r="F15" s="63"/>
    </row>
    <row r="16" spans="1:20" ht="33" customHeight="1" thickBot="1">
      <c r="C16" s="114">
        <f>N1+0</f>
        <v>46266</v>
      </c>
      <c r="D16" s="114"/>
      <c r="E16" s="65" t="s">
        <v>74</v>
      </c>
      <c r="F16" s="63"/>
    </row>
    <row r="17" spans="3:6" ht="33" customHeight="1" thickTop="1">
      <c r="C17" s="115" t="s">
        <v>51</v>
      </c>
      <c r="D17" s="115"/>
      <c r="E17" s="66">
        <f>SUMIF($F$4:$F$12,C17,$E$4:$E$12)</f>
        <v>0</v>
      </c>
      <c r="F17" s="63"/>
    </row>
    <row r="18" spans="3:6" ht="33" customHeight="1">
      <c r="C18" s="116" t="s">
        <v>71</v>
      </c>
      <c r="D18" s="116"/>
      <c r="E18" s="67">
        <f>SUMIF($F$4:$F$12,C18,$E$4:$E$12)</f>
        <v>0</v>
      </c>
      <c r="F18" s="63"/>
    </row>
    <row r="19" spans="3:6" ht="33" customHeight="1">
      <c r="C19" s="116" t="s">
        <v>72</v>
      </c>
      <c r="D19" s="116"/>
      <c r="E19" s="67">
        <f>SUMIF($F$4:$F$12,C19,$E$4:$E$12)</f>
        <v>0</v>
      </c>
      <c r="F19" s="32"/>
    </row>
    <row r="20" spans="3:6" ht="33" customHeight="1" thickBot="1">
      <c r="C20" s="117" t="s">
        <v>73</v>
      </c>
      <c r="D20" s="117"/>
      <c r="E20" s="73">
        <f>SUMIF($F$4:$F$12,C20,$E$4:$E$12)</f>
        <v>0</v>
      </c>
      <c r="F20" s="32"/>
    </row>
    <row r="21" spans="3:6" ht="33" customHeight="1" thickTop="1">
      <c r="C21" s="113" t="s">
        <v>70</v>
      </c>
      <c r="D21" s="113"/>
      <c r="E21" s="74">
        <f>SUM(E17:E20)</f>
        <v>0</v>
      </c>
      <c r="F21" s="32"/>
    </row>
    <row r="22" spans="3:6">
      <c r="F22" s="32"/>
    </row>
    <row r="23" spans="3:6">
      <c r="F23" s="32"/>
    </row>
    <row r="24" spans="3:6">
      <c r="F24" s="32"/>
    </row>
    <row r="25" spans="3:6">
      <c r="F25" s="32"/>
    </row>
    <row r="26" spans="3:6">
      <c r="F26" s="32"/>
    </row>
    <row r="27" spans="3:6">
      <c r="F27" s="32"/>
    </row>
    <row r="28" spans="3:6">
      <c r="F28" s="32"/>
    </row>
    <row r="29" spans="3:6">
      <c r="F29" s="32"/>
    </row>
    <row r="30" spans="3:6">
      <c r="F30" s="32"/>
    </row>
    <row r="31" spans="3:6">
      <c r="F31" s="32"/>
    </row>
    <row r="32" spans="3:6">
      <c r="F32" s="32"/>
    </row>
    <row r="33" spans="6:6">
      <c r="F33" s="32"/>
    </row>
    <row r="34" spans="6:6">
      <c r="F34" s="32"/>
    </row>
    <row r="35" spans="6:6">
      <c r="F35" s="32"/>
    </row>
    <row r="36" spans="6:6">
      <c r="F36" s="32"/>
    </row>
    <row r="37" spans="6:6">
      <c r="F37" s="32"/>
    </row>
    <row r="38" spans="6:6">
      <c r="F38" s="32"/>
    </row>
    <row r="39" spans="6:6">
      <c r="F39" s="32"/>
    </row>
    <row r="40" spans="6:6">
      <c r="F40" s="32"/>
    </row>
    <row r="41" spans="6:6">
      <c r="F41" s="32"/>
    </row>
    <row r="42" spans="6:6">
      <c r="F42" s="32"/>
    </row>
    <row r="43" spans="6:6">
      <c r="F43" s="32"/>
    </row>
    <row r="44" spans="6:6">
      <c r="F44" s="32"/>
    </row>
    <row r="45" spans="6:6">
      <c r="F45" s="32"/>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5">
    <dataValidation type="list" allowBlank="1" showInputMessage="1" showErrorMessage="1" sqref="F1 F13:F1048576 F3" xr:uid="{00000000-0002-0000-0700-000000000000}">
      <formula1>#REF!</formula1>
    </dataValidation>
    <dataValidation type="list" allowBlank="1" showInputMessage="1" showErrorMessage="1" sqref="F4:F12" xr:uid="{00000000-0002-0000-0700-000001000000}">
      <formula1>$M$1:$M$5</formula1>
    </dataValidation>
    <dataValidation type="list" allowBlank="1" showInputMessage="1" showErrorMessage="1" sqref="I4:I12" xr:uid="{00000000-0002-0000-0700-000002000000}">
      <formula1>$L$1</formula1>
    </dataValidation>
    <dataValidation type="list" allowBlank="1" showInputMessage="1" showErrorMessage="1" sqref="I13:I1048576" xr:uid="{00000000-0002-0000-0700-000003000000}">
      <formula1>$N$5</formula1>
    </dataValidation>
    <dataValidation type="whole" allowBlank="1" showInputMessage="1" showErrorMessage="1" promptTitle="小数点以下は切り捨てて入力してください。" prompt="例）2.7km ⇒ 2km" sqref="D4:D12" xr:uid="{00000000-0002-0000-0700-000005000000}">
      <formula1>1</formula1>
      <formula2>9999999</formula2>
    </dataValidation>
  </dataValidations>
  <printOptions horizontalCentered="1"/>
  <pageMargins left="0.39370078740157483" right="0.39370078740157483" top="0.78740157480314965" bottom="0.47"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T45"/>
  <sheetViews>
    <sheetView zoomScale="80" zoomScaleNormal="80" zoomScaleSheetLayoutView="70" zoomScalePageLayoutView="40" workbookViewId="0">
      <selection activeCell="N1" sqref="N1"/>
    </sheetView>
  </sheetViews>
  <sheetFormatPr defaultColWidth="9" defaultRowHeight="13.5"/>
  <cols>
    <col min="1" max="1" width="9.5" style="1" customWidth="1"/>
    <col min="2" max="2" width="29.625" style="2" customWidth="1"/>
    <col min="3" max="3" width="37.625" style="1" customWidth="1"/>
    <col min="4" max="4" width="10.625" style="33"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08" t="s">
        <v>26</v>
      </c>
      <c r="B1" s="108"/>
      <c r="C1" s="108"/>
      <c r="D1" s="19"/>
      <c r="E1" s="16"/>
      <c r="F1" s="15"/>
      <c r="G1" s="15"/>
      <c r="H1" s="105" t="s">
        <v>27</v>
      </c>
      <c r="L1" s="72" t="s">
        <v>10</v>
      </c>
      <c r="M1" s="71" t="s">
        <v>7</v>
      </c>
      <c r="N1" s="119">
        <f>EDATE('4月'!Q1,4)</f>
        <v>46235</v>
      </c>
    </row>
    <row r="2" spans="1:20" ht="30.6" customHeight="1">
      <c r="A2" s="109">
        <f>N1+0</f>
        <v>46235</v>
      </c>
      <c r="B2" s="109"/>
      <c r="F2" s="76" t="s">
        <v>69</v>
      </c>
      <c r="G2" s="75" t="s">
        <v>76</v>
      </c>
      <c r="H2" s="106"/>
      <c r="M2" s="71" t="s">
        <v>14</v>
      </c>
    </row>
    <row r="3" spans="1:20" s="3" customFormat="1" ht="43.5" customHeight="1" thickBot="1">
      <c r="A3" s="77" t="s">
        <v>37</v>
      </c>
      <c r="B3" s="78" t="s">
        <v>32</v>
      </c>
      <c r="C3" s="77" t="s">
        <v>33</v>
      </c>
      <c r="D3" s="79" t="s">
        <v>38</v>
      </c>
      <c r="E3" s="80" t="s">
        <v>34</v>
      </c>
      <c r="F3" s="77" t="s">
        <v>2</v>
      </c>
      <c r="G3" s="77" t="s">
        <v>35</v>
      </c>
      <c r="H3" s="77" t="s">
        <v>36</v>
      </c>
      <c r="I3" s="81" t="s">
        <v>12</v>
      </c>
      <c r="M3" s="71" t="s">
        <v>75</v>
      </c>
      <c r="N3" s="1"/>
      <c r="O3" s="1"/>
      <c r="P3" s="1"/>
      <c r="Q3" s="1"/>
      <c r="R3" s="1"/>
      <c r="S3" s="1"/>
      <c r="T3" s="1"/>
    </row>
    <row r="4" spans="1:20" ht="60" customHeight="1" thickTop="1">
      <c r="A4" s="89"/>
      <c r="B4" s="90"/>
      <c r="C4" s="90"/>
      <c r="D4" s="91"/>
      <c r="E4" s="92" t="str">
        <f>IF(ROUNDDOWN(D4,0)*23&gt;0,ROUNDDOWN(D4,0)*23,"")</f>
        <v/>
      </c>
      <c r="F4" s="86"/>
      <c r="G4" s="104"/>
      <c r="H4" s="90"/>
      <c r="I4" s="82"/>
      <c r="L4" s="64"/>
      <c r="M4" s="71" t="s">
        <v>4</v>
      </c>
    </row>
    <row r="5" spans="1:20" ht="60" customHeight="1">
      <c r="A5" s="93"/>
      <c r="B5" s="94"/>
      <c r="C5" s="94"/>
      <c r="D5" s="95"/>
      <c r="E5" s="92" t="str">
        <f t="shared" ref="E5:E12" si="0">IF(ROUNDDOWN(D5,0)*23&gt;0,ROUNDDOWN(D5,0)*23,"")</f>
        <v/>
      </c>
      <c r="F5" s="87"/>
      <c r="G5" s="94"/>
      <c r="H5" s="94"/>
      <c r="I5" s="83"/>
      <c r="M5" s="1" t="s">
        <v>15</v>
      </c>
    </row>
    <row r="6" spans="1:20" ht="60" customHeight="1">
      <c r="A6" s="93"/>
      <c r="B6" s="94"/>
      <c r="C6" s="94"/>
      <c r="D6" s="95"/>
      <c r="E6" s="92" t="str">
        <f t="shared" si="0"/>
        <v/>
      </c>
      <c r="F6" s="87"/>
      <c r="G6" s="94"/>
      <c r="H6" s="94"/>
      <c r="I6" s="83"/>
      <c r="R6" s="3"/>
    </row>
    <row r="7" spans="1:20" ht="60" customHeight="1">
      <c r="A7" s="93"/>
      <c r="B7" s="96"/>
      <c r="C7" s="97"/>
      <c r="D7" s="95"/>
      <c r="E7" s="92" t="str">
        <f t="shared" si="0"/>
        <v/>
      </c>
      <c r="F7" s="87"/>
      <c r="G7" s="96"/>
      <c r="H7" s="96"/>
      <c r="I7" s="83"/>
      <c r="M7" s="3"/>
      <c r="N7" s="3"/>
      <c r="O7" s="3"/>
      <c r="P7" s="3"/>
      <c r="Q7" s="3"/>
    </row>
    <row r="8" spans="1:20" ht="60" customHeight="1">
      <c r="A8" s="98"/>
      <c r="B8" s="99"/>
      <c r="C8" s="99"/>
      <c r="D8" s="95"/>
      <c r="E8" s="92" t="str">
        <f t="shared" si="0"/>
        <v/>
      </c>
      <c r="F8" s="87"/>
      <c r="G8" s="99"/>
      <c r="H8" s="99"/>
      <c r="I8" s="83"/>
    </row>
    <row r="9" spans="1:20" ht="60" customHeight="1">
      <c r="A9" s="98"/>
      <c r="B9" s="99"/>
      <c r="C9" s="99"/>
      <c r="D9" s="100"/>
      <c r="E9" s="92" t="str">
        <f t="shared" si="0"/>
        <v/>
      </c>
      <c r="F9" s="87"/>
      <c r="G9" s="99"/>
      <c r="H9" s="99"/>
      <c r="I9" s="83"/>
    </row>
    <row r="10" spans="1:20" ht="60" customHeight="1">
      <c r="A10" s="98"/>
      <c r="B10" s="99"/>
      <c r="C10" s="99"/>
      <c r="D10" s="100"/>
      <c r="E10" s="92" t="str">
        <f t="shared" si="0"/>
        <v/>
      </c>
      <c r="F10" s="87"/>
      <c r="G10" s="99"/>
      <c r="H10" s="99"/>
      <c r="I10" s="83"/>
    </row>
    <row r="11" spans="1:20" ht="60" customHeight="1">
      <c r="A11" s="98"/>
      <c r="B11" s="99"/>
      <c r="C11" s="99"/>
      <c r="D11" s="100"/>
      <c r="E11" s="92" t="str">
        <f t="shared" si="0"/>
        <v/>
      </c>
      <c r="F11" s="87"/>
      <c r="G11" s="99"/>
      <c r="H11" s="99"/>
      <c r="I11" s="83"/>
    </row>
    <row r="12" spans="1:20" ht="60" customHeight="1" thickBot="1">
      <c r="A12" s="101"/>
      <c r="B12" s="102"/>
      <c r="C12" s="102"/>
      <c r="D12" s="103"/>
      <c r="E12" s="92" t="str">
        <f t="shared" si="0"/>
        <v/>
      </c>
      <c r="F12" s="88"/>
      <c r="G12" s="102"/>
      <c r="H12" s="102"/>
      <c r="I12" s="84"/>
    </row>
    <row r="13" spans="1:20" ht="60" customHeight="1" thickTop="1">
      <c r="A13" s="110" t="s">
        <v>70</v>
      </c>
      <c r="B13" s="111"/>
      <c r="C13" s="111"/>
      <c r="D13" s="112"/>
      <c r="E13" s="85">
        <f>SUM(E4:E12)</f>
        <v>0</v>
      </c>
      <c r="F13" s="68"/>
      <c r="G13" s="69"/>
      <c r="H13" s="69"/>
      <c r="I13" s="70"/>
    </row>
    <row r="14" spans="1:20" ht="16.149999999999999" customHeight="1">
      <c r="E14" s="60"/>
      <c r="F14" s="61"/>
    </row>
    <row r="15" spans="1:20" ht="14.25">
      <c r="E15" s="62"/>
      <c r="F15" s="63"/>
    </row>
    <row r="16" spans="1:20" ht="33" customHeight="1" thickBot="1">
      <c r="C16" s="114">
        <f>N1+0</f>
        <v>46235</v>
      </c>
      <c r="D16" s="114"/>
      <c r="E16" s="65" t="s">
        <v>74</v>
      </c>
      <c r="F16" s="63"/>
    </row>
    <row r="17" spans="3:6" ht="33" customHeight="1" thickTop="1">
      <c r="C17" s="115" t="s">
        <v>51</v>
      </c>
      <c r="D17" s="115"/>
      <c r="E17" s="66">
        <f>SUMIF($F$4:$F$12,C17,$E$4:$E$12)</f>
        <v>0</v>
      </c>
      <c r="F17" s="63"/>
    </row>
    <row r="18" spans="3:6" ht="33" customHeight="1">
      <c r="C18" s="116" t="s">
        <v>71</v>
      </c>
      <c r="D18" s="116"/>
      <c r="E18" s="67">
        <f>SUMIF($F$4:$F$12,C18,$E$4:$E$12)</f>
        <v>0</v>
      </c>
      <c r="F18" s="63"/>
    </row>
    <row r="19" spans="3:6" ht="33" customHeight="1">
      <c r="C19" s="116" t="s">
        <v>72</v>
      </c>
      <c r="D19" s="116"/>
      <c r="E19" s="67">
        <f>SUMIF($F$4:$F$12,C19,$E$4:$E$12)</f>
        <v>0</v>
      </c>
      <c r="F19" s="32"/>
    </row>
    <row r="20" spans="3:6" ht="33" customHeight="1" thickBot="1">
      <c r="C20" s="117" t="s">
        <v>73</v>
      </c>
      <c r="D20" s="117"/>
      <c r="E20" s="73">
        <f>SUMIF($F$4:$F$12,C20,$E$4:$E$12)</f>
        <v>0</v>
      </c>
      <c r="F20" s="32"/>
    </row>
    <row r="21" spans="3:6" ht="33" customHeight="1" thickTop="1">
      <c r="C21" s="113" t="s">
        <v>70</v>
      </c>
      <c r="D21" s="113"/>
      <c r="E21" s="74">
        <f>SUM(E17:E20)</f>
        <v>0</v>
      </c>
      <c r="F21" s="32"/>
    </row>
    <row r="22" spans="3:6">
      <c r="F22" s="32"/>
    </row>
    <row r="23" spans="3:6">
      <c r="F23" s="32"/>
    </row>
    <row r="24" spans="3:6">
      <c r="F24" s="32"/>
    </row>
    <row r="25" spans="3:6">
      <c r="F25" s="32"/>
    </row>
    <row r="26" spans="3:6">
      <c r="F26" s="32"/>
    </row>
    <row r="27" spans="3:6">
      <c r="F27" s="32"/>
    </row>
    <row r="28" spans="3:6">
      <c r="F28" s="32"/>
    </row>
    <row r="29" spans="3:6">
      <c r="F29" s="32"/>
    </row>
    <row r="30" spans="3:6">
      <c r="F30" s="32"/>
    </row>
    <row r="31" spans="3:6">
      <c r="F31" s="32"/>
    </row>
    <row r="32" spans="3:6">
      <c r="F32" s="32"/>
    </row>
    <row r="33" spans="6:6">
      <c r="F33" s="32"/>
    </row>
    <row r="34" spans="6:6">
      <c r="F34" s="32"/>
    </row>
    <row r="35" spans="6:6">
      <c r="F35" s="32"/>
    </row>
    <row r="36" spans="6:6">
      <c r="F36" s="32"/>
    </row>
    <row r="37" spans="6:6">
      <c r="F37" s="32"/>
    </row>
    <row r="38" spans="6:6">
      <c r="F38" s="32"/>
    </row>
    <row r="39" spans="6:6">
      <c r="F39" s="32"/>
    </row>
    <row r="40" spans="6:6">
      <c r="F40" s="32"/>
    </row>
    <row r="41" spans="6:6">
      <c r="F41" s="32"/>
    </row>
    <row r="42" spans="6:6">
      <c r="F42" s="32"/>
    </row>
    <row r="43" spans="6:6">
      <c r="F43" s="32"/>
    </row>
    <row r="44" spans="6:6">
      <c r="F44" s="32"/>
    </row>
    <row r="45" spans="6:6">
      <c r="F45" s="32"/>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5">
    <dataValidation type="list" allowBlank="1" showInputMessage="1" showErrorMessage="1" sqref="F1 F13:F1048576 F3" xr:uid="{00000000-0002-0000-0600-000000000000}">
      <formula1>#REF!</formula1>
    </dataValidation>
    <dataValidation type="list" allowBlank="1" showInputMessage="1" showErrorMessage="1" sqref="F4:F12" xr:uid="{00000000-0002-0000-0600-000001000000}">
      <formula1>$M$1:$M$5</formula1>
    </dataValidation>
    <dataValidation type="list" allowBlank="1" showInputMessage="1" showErrorMessage="1" sqref="I4:I12" xr:uid="{00000000-0002-0000-0600-000002000000}">
      <formula1>$L$1</formula1>
    </dataValidation>
    <dataValidation type="list" allowBlank="1" showInputMessage="1" showErrorMessage="1" sqref="I13:I1048576" xr:uid="{00000000-0002-0000-0600-000003000000}">
      <formula1>$N$5</formula1>
    </dataValidation>
    <dataValidation type="whole" allowBlank="1" showInputMessage="1" showErrorMessage="1" promptTitle="小数点以下は切り捨てて入力してください。" prompt="例）2.7km ⇒ 2km" sqref="D4:D12" xr:uid="{00000000-0002-0000-0600-000005000000}">
      <formula1>1</formula1>
      <formula2>9999999</formula2>
    </dataValidation>
  </dataValidations>
  <printOptions horizontalCentered="1"/>
  <pageMargins left="0.39370078740157483" right="0.39370078740157483" top="0.78740157480314965" bottom="0.48"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sheetPr>
  <dimension ref="A1:T45"/>
  <sheetViews>
    <sheetView zoomScale="80" zoomScaleNormal="80" zoomScaleSheetLayoutView="70" zoomScalePageLayoutView="40" workbookViewId="0">
      <selection activeCell="E8" sqref="E8"/>
    </sheetView>
  </sheetViews>
  <sheetFormatPr defaultColWidth="9" defaultRowHeight="13.5"/>
  <cols>
    <col min="1" max="1" width="9.5" style="1" customWidth="1"/>
    <col min="2" max="2" width="29.625" style="2" customWidth="1"/>
    <col min="3" max="3" width="37.625" style="1" customWidth="1"/>
    <col min="4" max="4" width="10.625" style="33"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08" t="s">
        <v>26</v>
      </c>
      <c r="B1" s="108"/>
      <c r="C1" s="108"/>
      <c r="D1" s="19"/>
      <c r="E1" s="16"/>
      <c r="F1" s="15"/>
      <c r="G1" s="15"/>
      <c r="H1" s="105" t="s">
        <v>27</v>
      </c>
      <c r="L1" s="72" t="s">
        <v>10</v>
      </c>
      <c r="M1" s="71" t="s">
        <v>7</v>
      </c>
      <c r="N1" s="119">
        <f>EDATE('4月'!Q1,6)</f>
        <v>46296</v>
      </c>
    </row>
    <row r="2" spans="1:20" ht="30.6" customHeight="1">
      <c r="A2" s="109">
        <f>N1+0</f>
        <v>46296</v>
      </c>
      <c r="B2" s="109"/>
      <c r="F2" s="76" t="s">
        <v>69</v>
      </c>
      <c r="G2" s="75" t="s">
        <v>76</v>
      </c>
      <c r="H2" s="106"/>
      <c r="M2" s="71" t="s">
        <v>14</v>
      </c>
    </row>
    <row r="3" spans="1:20" s="3" customFormat="1" ht="43.5" customHeight="1" thickBot="1">
      <c r="A3" s="77" t="s">
        <v>37</v>
      </c>
      <c r="B3" s="78" t="s">
        <v>32</v>
      </c>
      <c r="C3" s="77" t="s">
        <v>33</v>
      </c>
      <c r="D3" s="79" t="s">
        <v>38</v>
      </c>
      <c r="E3" s="80" t="s">
        <v>34</v>
      </c>
      <c r="F3" s="77" t="s">
        <v>2</v>
      </c>
      <c r="G3" s="77" t="s">
        <v>35</v>
      </c>
      <c r="H3" s="77" t="s">
        <v>36</v>
      </c>
      <c r="I3" s="81" t="s">
        <v>12</v>
      </c>
      <c r="M3" s="71" t="s">
        <v>75</v>
      </c>
      <c r="N3" s="1"/>
      <c r="O3" s="1"/>
      <c r="P3" s="1"/>
      <c r="Q3" s="1"/>
      <c r="R3" s="1"/>
      <c r="S3" s="1"/>
      <c r="T3" s="1"/>
    </row>
    <row r="4" spans="1:20" ht="60" customHeight="1" thickTop="1">
      <c r="A4" s="89"/>
      <c r="B4" s="90"/>
      <c r="C4" s="90"/>
      <c r="D4" s="91"/>
      <c r="E4" s="92" t="str">
        <f>IF(ROUNDDOWN(D4,0)*23&gt;0,ROUNDDOWN(D4,0)*23,"")</f>
        <v/>
      </c>
      <c r="F4" s="86"/>
      <c r="G4" s="104"/>
      <c r="H4" s="90"/>
      <c r="I4" s="82"/>
      <c r="L4" s="64"/>
      <c r="M4" s="71" t="s">
        <v>4</v>
      </c>
    </row>
    <row r="5" spans="1:20" ht="60" customHeight="1">
      <c r="A5" s="93"/>
      <c r="B5" s="94"/>
      <c r="C5" s="94"/>
      <c r="D5" s="95"/>
      <c r="E5" s="92" t="str">
        <f t="shared" ref="E5:E12" si="0">IF(ROUNDDOWN(D5,0)*23&gt;0,ROUNDDOWN(D5,0)*23,"")</f>
        <v/>
      </c>
      <c r="F5" s="87"/>
      <c r="G5" s="94"/>
      <c r="H5" s="94"/>
      <c r="I5" s="83"/>
      <c r="M5" s="1" t="s">
        <v>15</v>
      </c>
    </row>
    <row r="6" spans="1:20" ht="60" customHeight="1">
      <c r="A6" s="93"/>
      <c r="B6" s="94"/>
      <c r="C6" s="94"/>
      <c r="D6" s="95"/>
      <c r="E6" s="92" t="str">
        <f t="shared" si="0"/>
        <v/>
      </c>
      <c r="F6" s="87"/>
      <c r="G6" s="94"/>
      <c r="H6" s="94"/>
      <c r="I6" s="83"/>
      <c r="R6" s="3"/>
    </row>
    <row r="7" spans="1:20" ht="60" customHeight="1">
      <c r="A7" s="93"/>
      <c r="B7" s="96"/>
      <c r="C7" s="97"/>
      <c r="D7" s="95"/>
      <c r="E7" s="92" t="str">
        <f t="shared" si="0"/>
        <v/>
      </c>
      <c r="F7" s="87"/>
      <c r="G7" s="96"/>
      <c r="H7" s="96"/>
      <c r="I7" s="83"/>
      <c r="M7" s="3"/>
      <c r="N7" s="3"/>
      <c r="O7" s="3"/>
      <c r="P7" s="3"/>
      <c r="Q7" s="3"/>
    </row>
    <row r="8" spans="1:20" ht="60" customHeight="1">
      <c r="A8" s="98"/>
      <c r="B8" s="99"/>
      <c r="C8" s="99"/>
      <c r="D8" s="95"/>
      <c r="E8" s="92" t="str">
        <f t="shared" si="0"/>
        <v/>
      </c>
      <c r="F8" s="87"/>
      <c r="G8" s="99"/>
      <c r="H8" s="99"/>
      <c r="I8" s="83"/>
    </row>
    <row r="9" spans="1:20" ht="60" customHeight="1">
      <c r="A9" s="98"/>
      <c r="B9" s="99"/>
      <c r="C9" s="99"/>
      <c r="D9" s="100"/>
      <c r="E9" s="92" t="str">
        <f t="shared" si="0"/>
        <v/>
      </c>
      <c r="F9" s="87"/>
      <c r="G9" s="99"/>
      <c r="H9" s="99"/>
      <c r="I9" s="83"/>
    </row>
    <row r="10" spans="1:20" ht="60" customHeight="1">
      <c r="A10" s="98"/>
      <c r="B10" s="99"/>
      <c r="C10" s="99"/>
      <c r="D10" s="100"/>
      <c r="E10" s="92" t="str">
        <f t="shared" si="0"/>
        <v/>
      </c>
      <c r="F10" s="87"/>
      <c r="G10" s="99"/>
      <c r="H10" s="99"/>
      <c r="I10" s="83"/>
    </row>
    <row r="11" spans="1:20" ht="60" customHeight="1">
      <c r="A11" s="98"/>
      <c r="B11" s="99"/>
      <c r="C11" s="99"/>
      <c r="D11" s="100"/>
      <c r="E11" s="92" t="str">
        <f t="shared" si="0"/>
        <v/>
      </c>
      <c r="F11" s="87"/>
      <c r="G11" s="99"/>
      <c r="H11" s="99"/>
      <c r="I11" s="83"/>
    </row>
    <row r="12" spans="1:20" ht="60" customHeight="1" thickBot="1">
      <c r="A12" s="101"/>
      <c r="B12" s="102"/>
      <c r="C12" s="102"/>
      <c r="D12" s="103"/>
      <c r="E12" s="92" t="str">
        <f t="shared" si="0"/>
        <v/>
      </c>
      <c r="F12" s="88"/>
      <c r="G12" s="102"/>
      <c r="H12" s="102"/>
      <c r="I12" s="84"/>
    </row>
    <row r="13" spans="1:20" ht="60" customHeight="1" thickTop="1">
      <c r="A13" s="110" t="s">
        <v>70</v>
      </c>
      <c r="B13" s="111"/>
      <c r="C13" s="111"/>
      <c r="D13" s="112"/>
      <c r="E13" s="85">
        <f>SUM(E4:E12)</f>
        <v>0</v>
      </c>
      <c r="F13" s="68"/>
      <c r="G13" s="69"/>
      <c r="H13" s="69"/>
      <c r="I13" s="70"/>
    </row>
    <row r="14" spans="1:20" ht="16.149999999999999" customHeight="1">
      <c r="E14" s="60"/>
      <c r="F14" s="61"/>
    </row>
    <row r="15" spans="1:20" ht="14.25">
      <c r="E15" s="62"/>
      <c r="F15" s="63"/>
    </row>
    <row r="16" spans="1:20" ht="33" customHeight="1" thickBot="1">
      <c r="C16" s="114">
        <f>N1+0</f>
        <v>46296</v>
      </c>
      <c r="D16" s="114"/>
      <c r="E16" s="65" t="s">
        <v>74</v>
      </c>
      <c r="F16" s="63"/>
    </row>
    <row r="17" spans="3:6" ht="33" customHeight="1" thickTop="1">
      <c r="C17" s="115" t="s">
        <v>51</v>
      </c>
      <c r="D17" s="115"/>
      <c r="E17" s="66">
        <f>SUMIF($F$4:$F$12,C17,$E$4:$E$12)</f>
        <v>0</v>
      </c>
      <c r="F17" s="63"/>
    </row>
    <row r="18" spans="3:6" ht="33" customHeight="1">
      <c r="C18" s="116" t="s">
        <v>71</v>
      </c>
      <c r="D18" s="116"/>
      <c r="E18" s="67">
        <f>SUMIF($F$4:$F$12,C18,$E$4:$E$12)</f>
        <v>0</v>
      </c>
      <c r="F18" s="63"/>
    </row>
    <row r="19" spans="3:6" ht="33" customHeight="1">
      <c r="C19" s="116" t="s">
        <v>72</v>
      </c>
      <c r="D19" s="116"/>
      <c r="E19" s="67">
        <f>SUMIF($F$4:$F$12,C19,$E$4:$E$12)</f>
        <v>0</v>
      </c>
      <c r="F19" s="32"/>
    </row>
    <row r="20" spans="3:6" ht="33" customHeight="1" thickBot="1">
      <c r="C20" s="117" t="s">
        <v>73</v>
      </c>
      <c r="D20" s="117"/>
      <c r="E20" s="73">
        <f>SUMIF($F$4:$F$12,C20,$E$4:$E$12)</f>
        <v>0</v>
      </c>
      <c r="F20" s="32"/>
    </row>
    <row r="21" spans="3:6" ht="33" customHeight="1" thickTop="1">
      <c r="C21" s="113" t="s">
        <v>70</v>
      </c>
      <c r="D21" s="113"/>
      <c r="E21" s="74">
        <f>SUM(E17:E20)</f>
        <v>0</v>
      </c>
      <c r="F21" s="32"/>
    </row>
    <row r="22" spans="3:6">
      <c r="F22" s="32"/>
    </row>
    <row r="23" spans="3:6">
      <c r="F23" s="32"/>
    </row>
    <row r="24" spans="3:6">
      <c r="F24" s="32"/>
    </row>
    <row r="25" spans="3:6">
      <c r="F25" s="32"/>
    </row>
    <row r="26" spans="3:6">
      <c r="F26" s="32"/>
    </row>
    <row r="27" spans="3:6">
      <c r="F27" s="32"/>
    </row>
    <row r="28" spans="3:6">
      <c r="F28" s="32"/>
    </row>
    <row r="29" spans="3:6">
      <c r="F29" s="32"/>
    </row>
    <row r="30" spans="3:6">
      <c r="F30" s="32"/>
    </row>
    <row r="31" spans="3:6">
      <c r="F31" s="32"/>
    </row>
    <row r="32" spans="3:6">
      <c r="F32" s="32"/>
    </row>
    <row r="33" spans="6:6">
      <c r="F33" s="32"/>
    </row>
    <row r="34" spans="6:6">
      <c r="F34" s="32"/>
    </row>
    <row r="35" spans="6:6">
      <c r="F35" s="32"/>
    </row>
    <row r="36" spans="6:6">
      <c r="F36" s="32"/>
    </row>
    <row r="37" spans="6:6">
      <c r="F37" s="32"/>
    </row>
    <row r="38" spans="6:6">
      <c r="F38" s="32"/>
    </row>
    <row r="39" spans="6:6">
      <c r="F39" s="32"/>
    </row>
    <row r="40" spans="6:6">
      <c r="F40" s="32"/>
    </row>
    <row r="41" spans="6:6">
      <c r="F41" s="32"/>
    </row>
    <row r="42" spans="6:6">
      <c r="F42" s="32"/>
    </row>
    <row r="43" spans="6:6">
      <c r="F43" s="32"/>
    </row>
    <row r="44" spans="6:6">
      <c r="F44" s="32"/>
    </row>
    <row r="45" spans="6:6">
      <c r="F45" s="32"/>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5">
    <dataValidation type="list" allowBlank="1" showInputMessage="1" showErrorMessage="1" sqref="F1 F13:F1048576 F3" xr:uid="{00000000-0002-0000-0800-000000000000}">
      <formula1>#REF!</formula1>
    </dataValidation>
    <dataValidation type="list" allowBlank="1" showInputMessage="1" showErrorMessage="1" sqref="F4:F12" xr:uid="{00000000-0002-0000-0800-000001000000}">
      <formula1>$M$1:$M$5</formula1>
    </dataValidation>
    <dataValidation type="list" allowBlank="1" showInputMessage="1" showErrorMessage="1" sqref="I4:I12" xr:uid="{00000000-0002-0000-0800-000002000000}">
      <formula1>$L$1</formula1>
    </dataValidation>
    <dataValidation type="list" allowBlank="1" showInputMessage="1" showErrorMessage="1" sqref="I13:I1048576" xr:uid="{00000000-0002-0000-0800-000003000000}">
      <formula1>$N$5</formula1>
    </dataValidation>
    <dataValidation type="whole" allowBlank="1" showInputMessage="1" showErrorMessage="1" promptTitle="小数点以下は切り捨てて入力してください。" prompt="例）2.7km ⇒ 2km" sqref="D4:D12" xr:uid="{00000000-0002-0000-0800-000005000000}">
      <formula1>1</formula1>
      <formula2>9999999</formula2>
    </dataValidation>
  </dataValidations>
  <printOptions horizontalCentered="1"/>
  <pageMargins left="0.39370078740157483" right="0.39370078740157483" top="0.78740157480314965" bottom="0.48" header="0.31496062992125984" footer="0.19685039370078741"/>
  <pageSetup paperSize="9" scale="69" orientation="landscape" cellComments="asDisplayed" r:id="rId1"/>
  <headerFooter>
    <oddHeader>&amp;L様式（細則10）</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26</vt:i4>
      </vt:variant>
    </vt:vector>
  </HeadingPairs>
  <TitlesOfParts>
    <vt:vector size="40" baseType="lpstr">
      <vt:lpstr>記載例</vt:lpstr>
      <vt:lpstr>今までの○×</vt:lpstr>
      <vt:lpstr>4月</vt:lpstr>
      <vt:lpstr>5月</vt:lpstr>
      <vt:lpstr>6月</vt:lpstr>
      <vt:lpstr>7月</vt:lpstr>
      <vt:lpstr>9月</vt:lpstr>
      <vt:lpstr>8月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lpstr>記載例!Print_Area</vt:lpstr>
      <vt:lpstr>今までの○×!Print_Area</vt:lpstr>
      <vt:lpstr>'10月'!Print_Titles</vt:lpstr>
      <vt:lpstr>'11月'!Print_Titles</vt:lpstr>
      <vt:lpstr>'12月'!Print_Titles</vt:lpstr>
      <vt:lpstr>'1月'!Print_Titles</vt:lpstr>
      <vt:lpstr>'2月'!Print_Titles</vt:lpstr>
      <vt:lpstr>'3月'!Print_Titles</vt:lpstr>
      <vt:lpstr>'4月'!Print_Titles</vt:lpstr>
      <vt:lpstr>'5月'!Print_Titles</vt:lpstr>
      <vt:lpstr>'6月'!Print_Titles</vt:lpstr>
      <vt:lpstr>'7月'!Print_Titles</vt:lpstr>
      <vt:lpstr>'8月'!Print_Titles</vt:lpstr>
      <vt:lpstr>'9月'!Print_Titles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下間 麻利江</dc:creator>
  <cp:lastModifiedBy>森井 洋</cp:lastModifiedBy>
  <cp:lastPrinted>2025-12-26T00:24:33Z</cp:lastPrinted>
  <dcterms:created xsi:type="dcterms:W3CDTF">2023-12-26T06:41:03Z</dcterms:created>
  <dcterms:modified xsi:type="dcterms:W3CDTF">2026-04-03T10:17:06Z</dcterms:modified>
</cp:coreProperties>
</file>